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1140" windowWidth="29040" windowHeight="102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средств'!$A$1:$CA$91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V86" i="13" l="1"/>
  <c r="BU86" i="13"/>
  <c r="BT86" i="13"/>
  <c r="BT85" i="13" s="1"/>
  <c r="BS86" i="13"/>
  <c r="BS85" i="13" s="1"/>
  <c r="BR86" i="13"/>
  <c r="BQ86" i="13"/>
  <c r="BV85" i="13"/>
  <c r="BU85" i="13"/>
  <c r="BR85" i="13"/>
  <c r="BQ85" i="13"/>
  <c r="BV83" i="13"/>
  <c r="BU83" i="13"/>
  <c r="BT83" i="13"/>
  <c r="BT82" i="13" s="1"/>
  <c r="BS83" i="13"/>
  <c r="BS82" i="13" s="1"/>
  <c r="BR83" i="13"/>
  <c r="BQ83" i="13"/>
  <c r="BV82" i="13"/>
  <c r="BU82" i="13"/>
  <c r="BR82" i="13"/>
  <c r="BQ82" i="13"/>
  <c r="BV79" i="13"/>
  <c r="BU79" i="13"/>
  <c r="BT79" i="13"/>
  <c r="BS79" i="13"/>
  <c r="BR79" i="13"/>
  <c r="BQ79" i="13"/>
  <c r="BV76" i="13"/>
  <c r="BV75" i="13" s="1"/>
  <c r="BU76" i="13"/>
  <c r="BU75" i="13" s="1"/>
  <c r="BT76" i="13"/>
  <c r="BS76" i="13"/>
  <c r="BR76" i="13"/>
  <c r="BR75" i="13" s="1"/>
  <c r="BQ76" i="13"/>
  <c r="BQ75" i="13" s="1"/>
  <c r="BT75" i="13"/>
  <c r="BS75" i="13"/>
  <c r="BV71" i="13"/>
  <c r="AT71" i="13" s="1"/>
  <c r="BU71" i="13"/>
  <c r="BT71" i="13"/>
  <c r="BS71" i="13"/>
  <c r="BR71" i="13"/>
  <c r="AP71" i="13" s="1"/>
  <c r="BQ71" i="13"/>
  <c r="BV66" i="13"/>
  <c r="BU66" i="13"/>
  <c r="BT66" i="13"/>
  <c r="BS66" i="13"/>
  <c r="BR66" i="13"/>
  <c r="BQ66" i="13"/>
  <c r="BV63" i="13"/>
  <c r="BV62" i="13" s="1"/>
  <c r="BU63" i="13"/>
  <c r="BU62" i="13" s="1"/>
  <c r="BT63" i="13"/>
  <c r="BS63" i="13"/>
  <c r="BR63" i="13"/>
  <c r="BR62" i="13" s="1"/>
  <c r="BQ63" i="13"/>
  <c r="BQ62" i="13" s="1"/>
  <c r="BT62" i="13"/>
  <c r="BS62" i="13"/>
  <c r="BV46" i="13"/>
  <c r="BU46" i="13"/>
  <c r="BT46" i="13"/>
  <c r="BS46" i="13"/>
  <c r="BR46" i="13"/>
  <c r="BQ46" i="13"/>
  <c r="BV40" i="13"/>
  <c r="BU40" i="13"/>
  <c r="BT40" i="13"/>
  <c r="BT37" i="13" s="1"/>
  <c r="BT36" i="13" s="1"/>
  <c r="BS40" i="13"/>
  <c r="BS37" i="13" s="1"/>
  <c r="BS36" i="13" s="1"/>
  <c r="BS35" i="13" s="1"/>
  <c r="BS21" i="13" s="1"/>
  <c r="BR40" i="13"/>
  <c r="BQ40" i="13"/>
  <c r="BV37" i="13"/>
  <c r="BV36" i="13" s="1"/>
  <c r="BV35" i="13" s="1"/>
  <c r="BV21" i="13" s="1"/>
  <c r="BU37" i="13"/>
  <c r="BU36" i="13" s="1"/>
  <c r="BU35" i="13" s="1"/>
  <c r="BU21" i="13" s="1"/>
  <c r="BR37" i="13"/>
  <c r="BR36" i="13" s="1"/>
  <c r="BR35" i="13" s="1"/>
  <c r="BR21" i="13" s="1"/>
  <c r="BQ37" i="13"/>
  <c r="BO86" i="13"/>
  <c r="BN86" i="13"/>
  <c r="BM86" i="13"/>
  <c r="BM85" i="13" s="1"/>
  <c r="BL86" i="13"/>
  <c r="BL85" i="13" s="1"/>
  <c r="BK86" i="13"/>
  <c r="BJ86" i="13"/>
  <c r="BO85" i="13"/>
  <c r="BN85" i="13"/>
  <c r="BK85" i="13"/>
  <c r="BJ85" i="13"/>
  <c r="BO83" i="13"/>
  <c r="BN83" i="13"/>
  <c r="BM83" i="13"/>
  <c r="BM82" i="13" s="1"/>
  <c r="BL83" i="13"/>
  <c r="BL82" i="13" s="1"/>
  <c r="BK83" i="13"/>
  <c r="BJ83" i="13"/>
  <c r="BO82" i="13"/>
  <c r="BN82" i="13"/>
  <c r="BK82" i="13"/>
  <c r="BJ82" i="13"/>
  <c r="BO79" i="13"/>
  <c r="BN79" i="13"/>
  <c r="BM79" i="13"/>
  <c r="BL79" i="13"/>
  <c r="BK79" i="13"/>
  <c r="BJ79" i="13"/>
  <c r="BO76" i="13"/>
  <c r="BO75" i="13" s="1"/>
  <c r="BN76" i="13"/>
  <c r="BN75" i="13" s="1"/>
  <c r="BM76" i="13"/>
  <c r="BL76" i="13"/>
  <c r="BK76" i="13"/>
  <c r="BK75" i="13" s="1"/>
  <c r="BJ76" i="13"/>
  <c r="BJ75" i="13" s="1"/>
  <c r="BM75" i="13"/>
  <c r="BL75" i="13"/>
  <c r="BO71" i="13"/>
  <c r="BN71" i="13"/>
  <c r="BM71" i="13"/>
  <c r="BL71" i="13"/>
  <c r="BK71" i="13"/>
  <c r="BJ71" i="13"/>
  <c r="BO66" i="13"/>
  <c r="BN66" i="13"/>
  <c r="BM66" i="13"/>
  <c r="BL66" i="13"/>
  <c r="BK66" i="13"/>
  <c r="BJ66" i="13"/>
  <c r="BO63" i="13"/>
  <c r="BO62" i="13" s="1"/>
  <c r="BN63" i="13"/>
  <c r="BN62" i="13" s="1"/>
  <c r="BM63" i="13"/>
  <c r="BL63" i="13"/>
  <c r="BK63" i="13"/>
  <c r="BK62" i="13" s="1"/>
  <c r="BJ63" i="13"/>
  <c r="BJ62" i="13" s="1"/>
  <c r="BM62" i="13"/>
  <c r="BL62" i="13"/>
  <c r="BO46" i="13"/>
  <c r="BN46" i="13"/>
  <c r="BM46" i="13"/>
  <c r="BL46" i="13"/>
  <c r="BK46" i="13"/>
  <c r="BJ46" i="13"/>
  <c r="BO40" i="13"/>
  <c r="BN40" i="13"/>
  <c r="BM40" i="13"/>
  <c r="BM37" i="13" s="1"/>
  <c r="BM36" i="13" s="1"/>
  <c r="BL40" i="13"/>
  <c r="BL37" i="13" s="1"/>
  <c r="BL36" i="13" s="1"/>
  <c r="BL35" i="13" s="1"/>
  <c r="BL21" i="13" s="1"/>
  <c r="BK40" i="13"/>
  <c r="BJ40" i="13"/>
  <c r="BO37" i="13"/>
  <c r="BO36" i="13" s="1"/>
  <c r="BO35" i="13" s="1"/>
  <c r="BO21" i="13" s="1"/>
  <c r="BN37" i="13"/>
  <c r="BN36" i="13" s="1"/>
  <c r="BN35" i="13" s="1"/>
  <c r="BN21" i="13" s="1"/>
  <c r="BK37" i="13"/>
  <c r="BK36" i="13" s="1"/>
  <c r="BK35" i="13" s="1"/>
  <c r="BK21" i="13" s="1"/>
  <c r="BJ37" i="13"/>
  <c r="BH86" i="13"/>
  <c r="BG86" i="13"/>
  <c r="BF86" i="13"/>
  <c r="BF85" i="13" s="1"/>
  <c r="BE86" i="13"/>
  <c r="BE85" i="13" s="1"/>
  <c r="BD86" i="13"/>
  <c r="BC86" i="13"/>
  <c r="BH85" i="13"/>
  <c r="BG85" i="13"/>
  <c r="BD85" i="13"/>
  <c r="BC85" i="13"/>
  <c r="BH83" i="13"/>
  <c r="BG83" i="13"/>
  <c r="BF83" i="13"/>
  <c r="BF82" i="13" s="1"/>
  <c r="BE83" i="13"/>
  <c r="BE82" i="13" s="1"/>
  <c r="BD83" i="13"/>
  <c r="BC83" i="13"/>
  <c r="BH82" i="13"/>
  <c r="BG82" i="13"/>
  <c r="BD82" i="13"/>
  <c r="BC82" i="13"/>
  <c r="BH79" i="13"/>
  <c r="BG79" i="13"/>
  <c r="BF79" i="13"/>
  <c r="BE79" i="13"/>
  <c r="BD79" i="13"/>
  <c r="BC79" i="13"/>
  <c r="BH76" i="13"/>
  <c r="BH75" i="13" s="1"/>
  <c r="BG76" i="13"/>
  <c r="BG75" i="13" s="1"/>
  <c r="BF76" i="13"/>
  <c r="BE76" i="13"/>
  <c r="BD76" i="13"/>
  <c r="BD75" i="13" s="1"/>
  <c r="BC76" i="13"/>
  <c r="BC75" i="13" s="1"/>
  <c r="BF75" i="13"/>
  <c r="BE75" i="13"/>
  <c r="BH71" i="13"/>
  <c r="BG71" i="13"/>
  <c r="BF71" i="13"/>
  <c r="BE71" i="13"/>
  <c r="BD71" i="13"/>
  <c r="BC71" i="13"/>
  <c r="BH66" i="13"/>
  <c r="BG66" i="13"/>
  <c r="BF66" i="13"/>
  <c r="BE66" i="13"/>
  <c r="BD66" i="13"/>
  <c r="BC66" i="13"/>
  <c r="BH63" i="13"/>
  <c r="BH62" i="13" s="1"/>
  <c r="BG63" i="13"/>
  <c r="BF63" i="13"/>
  <c r="BE63" i="13"/>
  <c r="BD63" i="13"/>
  <c r="BD62" i="13" s="1"/>
  <c r="BC63" i="13"/>
  <c r="BF62" i="13"/>
  <c r="BE62" i="13"/>
  <c r="BH46" i="13"/>
  <c r="BG46" i="13"/>
  <c r="BF46" i="13"/>
  <c r="BE46" i="13"/>
  <c r="BD46" i="13"/>
  <c r="BC46" i="13"/>
  <c r="BH40" i="13"/>
  <c r="BG40" i="13"/>
  <c r="BF40" i="13"/>
  <c r="BF37" i="13" s="1"/>
  <c r="BF36" i="13" s="1"/>
  <c r="BF35" i="13" s="1"/>
  <c r="BF21" i="13" s="1"/>
  <c r="BE40" i="13"/>
  <c r="BD40" i="13"/>
  <c r="BC40" i="13"/>
  <c r="BH37" i="13"/>
  <c r="BH36" i="13" s="1"/>
  <c r="BH35" i="13" s="1"/>
  <c r="BH21" i="13" s="1"/>
  <c r="BG37" i="13"/>
  <c r="BD37" i="13"/>
  <c r="BC37" i="13"/>
  <c r="BA86" i="13"/>
  <c r="AZ86" i="13"/>
  <c r="AY86" i="13"/>
  <c r="AY85" i="13" s="1"/>
  <c r="AX86" i="13"/>
  <c r="AX85" i="13" s="1"/>
  <c r="AW86" i="13"/>
  <c r="AV86" i="13"/>
  <c r="BA85" i="13"/>
  <c r="AZ85" i="13"/>
  <c r="AW85" i="13"/>
  <c r="AV85" i="13"/>
  <c r="BA83" i="13"/>
  <c r="BA82" i="13" s="1"/>
  <c r="AZ83" i="13"/>
  <c r="AY83" i="13"/>
  <c r="AY82" i="13" s="1"/>
  <c r="AX83" i="13"/>
  <c r="AX82" i="13" s="1"/>
  <c r="AW83" i="13"/>
  <c r="AV83" i="13"/>
  <c r="AV82" i="13" s="1"/>
  <c r="AZ82" i="13"/>
  <c r="AW82" i="13"/>
  <c r="BA79" i="13"/>
  <c r="AZ79" i="13"/>
  <c r="AY79" i="13"/>
  <c r="AX79" i="13"/>
  <c r="AW79" i="13"/>
  <c r="AV79" i="13"/>
  <c r="BA76" i="13"/>
  <c r="BA75" i="13" s="1"/>
  <c r="AZ76" i="13"/>
  <c r="AZ75" i="13" s="1"/>
  <c r="AY76" i="13"/>
  <c r="AX76" i="13"/>
  <c r="AW76" i="13"/>
  <c r="AW75" i="13" s="1"/>
  <c r="AV76" i="13"/>
  <c r="AY75" i="13"/>
  <c r="AX75" i="13"/>
  <c r="BA71" i="13"/>
  <c r="AZ71" i="13"/>
  <c r="AY71" i="13"/>
  <c r="AX71" i="13"/>
  <c r="AW71" i="13"/>
  <c r="AV71" i="13"/>
  <c r="BA66" i="13"/>
  <c r="AZ66" i="13"/>
  <c r="AY66" i="13"/>
  <c r="AX66" i="13"/>
  <c r="AW66" i="13"/>
  <c r="AV66" i="13"/>
  <c r="BA63" i="13"/>
  <c r="BA62" i="13" s="1"/>
  <c r="AZ63" i="13"/>
  <c r="AZ62" i="13" s="1"/>
  <c r="AY63" i="13"/>
  <c r="AX63" i="13"/>
  <c r="AW63" i="13"/>
  <c r="AW62" i="13" s="1"/>
  <c r="AV63" i="13"/>
  <c r="AV62" i="13" s="1"/>
  <c r="AY62" i="13"/>
  <c r="AX62" i="13"/>
  <c r="BA46" i="13"/>
  <c r="AZ46" i="13"/>
  <c r="AY46" i="13"/>
  <c r="AX46" i="13"/>
  <c r="AW46" i="13"/>
  <c r="AV46" i="13"/>
  <c r="BA40" i="13"/>
  <c r="AZ40" i="13"/>
  <c r="AY40" i="13"/>
  <c r="AY37" i="13" s="1"/>
  <c r="AX40" i="13"/>
  <c r="AX37" i="13" s="1"/>
  <c r="AW40" i="13"/>
  <c r="AV40" i="13"/>
  <c r="BA37" i="13"/>
  <c r="BA36" i="13" s="1"/>
  <c r="AZ37" i="13"/>
  <c r="AZ36" i="13" s="1"/>
  <c r="AW37" i="13"/>
  <c r="AV37" i="13"/>
  <c r="AT91" i="13"/>
  <c r="AS91" i="13"/>
  <c r="AR91" i="13"/>
  <c r="AQ91" i="13"/>
  <c r="AP91" i="13"/>
  <c r="AO91" i="13"/>
  <c r="AT90" i="13"/>
  <c r="AS90" i="13"/>
  <c r="AR90" i="13"/>
  <c r="AQ90" i="13"/>
  <c r="AP90" i="13"/>
  <c r="AO90" i="13"/>
  <c r="AT89" i="13"/>
  <c r="AS89" i="13"/>
  <c r="AR89" i="13"/>
  <c r="AQ89" i="13"/>
  <c r="AP89" i="13"/>
  <c r="AO89" i="13"/>
  <c r="AT88" i="13"/>
  <c r="AS88" i="13"/>
  <c r="AR88" i="13"/>
  <c r="AQ88" i="13"/>
  <c r="AP88" i="13"/>
  <c r="AO88" i="13"/>
  <c r="AT87" i="13"/>
  <c r="AS87" i="13"/>
  <c r="AR87" i="13"/>
  <c r="AQ87" i="13"/>
  <c r="AP87" i="13"/>
  <c r="AO87" i="13"/>
  <c r="AT86" i="13"/>
  <c r="AS86" i="13"/>
  <c r="AP86" i="13"/>
  <c r="AO86" i="13"/>
  <c r="AT84" i="13"/>
  <c r="AS84" i="13"/>
  <c r="AR84" i="13"/>
  <c r="AQ84" i="13"/>
  <c r="AP84" i="13"/>
  <c r="AO84" i="13"/>
  <c r="AS83" i="13"/>
  <c r="AP83" i="13"/>
  <c r="AT81" i="13"/>
  <c r="AS81" i="13"/>
  <c r="AR81" i="13"/>
  <c r="AQ81" i="13"/>
  <c r="AP81" i="13"/>
  <c r="AO81" i="13"/>
  <c r="AT80" i="13"/>
  <c r="AS80" i="13"/>
  <c r="AR80" i="13"/>
  <c r="AQ80" i="13"/>
  <c r="AP80" i="13"/>
  <c r="AO80" i="13"/>
  <c r="AT79" i="13"/>
  <c r="AS79" i="13"/>
  <c r="AP79" i="13"/>
  <c r="AO79" i="13"/>
  <c r="AT78" i="13"/>
  <c r="AS78" i="13"/>
  <c r="AR78" i="13"/>
  <c r="AQ78" i="13"/>
  <c r="AP78" i="13"/>
  <c r="AO78" i="13"/>
  <c r="AT77" i="13"/>
  <c r="AS77" i="13"/>
  <c r="AR77" i="13"/>
  <c r="AQ77" i="13"/>
  <c r="AP77" i="13"/>
  <c r="AO77" i="13"/>
  <c r="AR76" i="13"/>
  <c r="AQ76" i="13"/>
  <c r="AT74" i="13"/>
  <c r="AS74" i="13"/>
  <c r="AR74" i="13"/>
  <c r="AQ74" i="13"/>
  <c r="AP74" i="13"/>
  <c r="AO74" i="13"/>
  <c r="AT73" i="13"/>
  <c r="AS73" i="13"/>
  <c r="AR73" i="13"/>
  <c r="AQ73" i="13"/>
  <c r="AP73" i="13"/>
  <c r="AO73" i="13"/>
  <c r="AT72" i="13"/>
  <c r="AS72" i="13"/>
  <c r="AR72" i="13"/>
  <c r="AQ72" i="13"/>
  <c r="AP72" i="13"/>
  <c r="AO72" i="13"/>
  <c r="AR71" i="13"/>
  <c r="AQ71" i="13"/>
  <c r="AT70" i="13"/>
  <c r="AS70" i="13"/>
  <c r="AR70" i="13"/>
  <c r="AQ70" i="13"/>
  <c r="AP70" i="13"/>
  <c r="AO70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P66" i="13"/>
  <c r="AO66" i="13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AR63" i="13"/>
  <c r="AQ63" i="13"/>
  <c r="AP63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50" i="13"/>
  <c r="AS50" i="13"/>
  <c r="AR50" i="13"/>
  <c r="AQ50" i="13"/>
  <c r="AP50" i="13"/>
  <c r="AO50" i="13"/>
  <c r="AT49" i="13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R46" i="13"/>
  <c r="AQ46" i="13"/>
  <c r="AT45" i="13"/>
  <c r="AS45" i="13"/>
  <c r="AR45" i="13"/>
  <c r="AQ45" i="13"/>
  <c r="AP45" i="13"/>
  <c r="AO45" i="13"/>
  <c r="AT44" i="13"/>
  <c r="AS44" i="13"/>
  <c r="AR44" i="13"/>
  <c r="AQ44" i="13"/>
  <c r="AP44" i="13"/>
  <c r="AO44" i="13"/>
  <c r="AT43" i="13"/>
  <c r="AS43" i="13"/>
  <c r="AR43" i="13"/>
  <c r="AQ43" i="13"/>
  <c r="AP43" i="13"/>
  <c r="AO43" i="13"/>
  <c r="AT42" i="13"/>
  <c r="AS42" i="13"/>
  <c r="AR42" i="13"/>
  <c r="AQ42" i="13"/>
  <c r="AP42" i="13"/>
  <c r="AO42" i="13"/>
  <c r="AT41" i="13"/>
  <c r="AS41" i="13"/>
  <c r="AR41" i="13"/>
  <c r="AQ41" i="13"/>
  <c r="AP41" i="13"/>
  <c r="AO41" i="13"/>
  <c r="AT40" i="13"/>
  <c r="AS40" i="13"/>
  <c r="AP40" i="13"/>
  <c r="AO40" i="13"/>
  <c r="AT39" i="13"/>
  <c r="AS39" i="13"/>
  <c r="AR39" i="13"/>
  <c r="AQ39" i="13"/>
  <c r="AP39" i="13"/>
  <c r="AO39" i="13"/>
  <c r="AT38" i="13"/>
  <c r="AS38" i="13"/>
  <c r="AR38" i="13"/>
  <c r="AQ38" i="13"/>
  <c r="AP38" i="13"/>
  <c r="AO38" i="13"/>
  <c r="AT37" i="13"/>
  <c r="AT33" i="13"/>
  <c r="AS33" i="13"/>
  <c r="AR33" i="13"/>
  <c r="AQ33" i="13"/>
  <c r="AP33" i="13"/>
  <c r="AO33" i="13"/>
  <c r="AT31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O28" i="13"/>
  <c r="AT27" i="13"/>
  <c r="AS27" i="13"/>
  <c r="AR27" i="13"/>
  <c r="AQ27" i="13"/>
  <c r="AP27" i="13"/>
  <c r="AO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4" i="13"/>
  <c r="AS24" i="13"/>
  <c r="AR24" i="13"/>
  <c r="AQ24" i="13"/>
  <c r="AP24" i="13"/>
  <c r="AO24" i="13"/>
  <c r="AT23" i="13"/>
  <c r="AS23" i="13"/>
  <c r="AR23" i="13"/>
  <c r="AQ23" i="13"/>
  <c r="AP23" i="13"/>
  <c r="AO23" i="13"/>
  <c r="AM86" i="13"/>
  <c r="AM85" i="13" s="1"/>
  <c r="AL86" i="13"/>
  <c r="AK86" i="13"/>
  <c r="AJ86" i="13"/>
  <c r="AJ85" i="13" s="1"/>
  <c r="AI86" i="13"/>
  <c r="AI85" i="13" s="1"/>
  <c r="AH86" i="13"/>
  <c r="AL85" i="13"/>
  <c r="AK85" i="13"/>
  <c r="AH85" i="13"/>
  <c r="AM83" i="13"/>
  <c r="AM82" i="13" s="1"/>
  <c r="AL83" i="13"/>
  <c r="AK83" i="13"/>
  <c r="AJ83" i="13"/>
  <c r="AJ82" i="13" s="1"/>
  <c r="AI83" i="13"/>
  <c r="AI82" i="13" s="1"/>
  <c r="AH83" i="13"/>
  <c r="AL82" i="13"/>
  <c r="AK82" i="13"/>
  <c r="AH82" i="13"/>
  <c r="AM79" i="13"/>
  <c r="AL79" i="13"/>
  <c r="AK79" i="13"/>
  <c r="AJ79" i="13"/>
  <c r="AI79" i="13"/>
  <c r="AH79" i="13"/>
  <c r="AM76" i="13"/>
  <c r="AL76" i="13"/>
  <c r="AL75" i="13" s="1"/>
  <c r="AK76" i="13"/>
  <c r="AK75" i="13" s="1"/>
  <c r="AJ76" i="13"/>
  <c r="AI76" i="13"/>
  <c r="AH76" i="13"/>
  <c r="AH75" i="13" s="1"/>
  <c r="AM75" i="13"/>
  <c r="AJ75" i="13"/>
  <c r="AI75" i="13"/>
  <c r="AM71" i="13"/>
  <c r="AL71" i="13"/>
  <c r="AK71" i="13"/>
  <c r="AJ71" i="13"/>
  <c r="AI71" i="13"/>
  <c r="AH71" i="13"/>
  <c r="AM66" i="13"/>
  <c r="AL66" i="13"/>
  <c r="AK66" i="13"/>
  <c r="AJ66" i="13"/>
  <c r="AI66" i="13"/>
  <c r="AH66" i="13"/>
  <c r="AM63" i="13"/>
  <c r="AL63" i="13"/>
  <c r="AL62" i="13" s="1"/>
  <c r="AK63" i="13"/>
  <c r="AK62" i="13" s="1"/>
  <c r="AJ63" i="13"/>
  <c r="AI63" i="13"/>
  <c r="AH63" i="13"/>
  <c r="AH62" i="13" s="1"/>
  <c r="AM62" i="13"/>
  <c r="AJ62" i="13"/>
  <c r="AI62" i="13"/>
  <c r="AM46" i="13"/>
  <c r="AL46" i="13"/>
  <c r="AK46" i="13"/>
  <c r="AJ46" i="13"/>
  <c r="AI46" i="13"/>
  <c r="AH46" i="13"/>
  <c r="AM40" i="13"/>
  <c r="AM37" i="13" s="1"/>
  <c r="AM36" i="13" s="1"/>
  <c r="AL40" i="13"/>
  <c r="AK40" i="13"/>
  <c r="AJ40" i="13"/>
  <c r="AJ37" i="13" s="1"/>
  <c r="AJ36" i="13" s="1"/>
  <c r="AI40" i="13"/>
  <c r="AI37" i="13" s="1"/>
  <c r="AI36" i="13" s="1"/>
  <c r="AH40" i="13"/>
  <c r="AL37" i="13"/>
  <c r="AL36" i="13" s="1"/>
  <c r="AK37" i="13"/>
  <c r="AK36" i="13" s="1"/>
  <c r="AK35" i="13" s="1"/>
  <c r="AK21" i="13" s="1"/>
  <c r="AH37" i="13"/>
  <c r="AH36" i="13" s="1"/>
  <c r="AM28" i="13"/>
  <c r="AM27" i="13" s="1"/>
  <c r="AM22" i="13" s="1"/>
  <c r="AL28" i="13"/>
  <c r="AK28" i="13"/>
  <c r="AJ28" i="13"/>
  <c r="AJ27" i="13" s="1"/>
  <c r="AJ22" i="13" s="1"/>
  <c r="AI28" i="13"/>
  <c r="AI27" i="13" s="1"/>
  <c r="AI22" i="13" s="1"/>
  <c r="AH28" i="13"/>
  <c r="AL27" i="13"/>
  <c r="AL22" i="13" s="1"/>
  <c r="AK27" i="13"/>
  <c r="AK22" i="13" s="1"/>
  <c r="AH27" i="13"/>
  <c r="AH22" i="13" s="1"/>
  <c r="AF86" i="13"/>
  <c r="AE86" i="13"/>
  <c r="AD86" i="13"/>
  <c r="AD85" i="13" s="1"/>
  <c r="I85" i="13" s="1"/>
  <c r="AC86" i="13"/>
  <c r="AC85" i="13" s="1"/>
  <c r="AB86" i="13"/>
  <c r="AA86" i="13"/>
  <c r="AF85" i="13"/>
  <c r="AE85" i="13"/>
  <c r="AB85" i="13"/>
  <c r="AA85" i="13"/>
  <c r="AF83" i="13"/>
  <c r="AE83" i="13"/>
  <c r="AD83" i="13"/>
  <c r="AD82" i="13" s="1"/>
  <c r="AC83" i="13"/>
  <c r="AC82" i="13" s="1"/>
  <c r="AB83" i="13"/>
  <c r="AA83" i="13"/>
  <c r="AF82" i="13"/>
  <c r="AE82" i="13"/>
  <c r="AB82" i="13"/>
  <c r="AA82" i="13"/>
  <c r="AF79" i="13"/>
  <c r="AE79" i="13"/>
  <c r="AD79" i="13"/>
  <c r="AC79" i="13"/>
  <c r="AB79" i="13"/>
  <c r="AA79" i="13"/>
  <c r="AF76" i="13"/>
  <c r="AF75" i="13" s="1"/>
  <c r="AE76" i="13"/>
  <c r="AE75" i="13" s="1"/>
  <c r="AD76" i="13"/>
  <c r="AC76" i="13"/>
  <c r="AB76" i="13"/>
  <c r="AB75" i="13" s="1"/>
  <c r="AA76" i="13"/>
  <c r="AA75" i="13" s="1"/>
  <c r="AD75" i="13"/>
  <c r="AC75" i="13"/>
  <c r="AF71" i="13"/>
  <c r="AE71" i="13"/>
  <c r="AD71" i="13"/>
  <c r="AC71" i="13"/>
  <c r="AB71" i="13"/>
  <c r="AA71" i="13"/>
  <c r="AF66" i="13"/>
  <c r="AE66" i="13"/>
  <c r="AD66" i="13"/>
  <c r="AC66" i="13"/>
  <c r="AB66" i="13"/>
  <c r="AA66" i="13"/>
  <c r="AF63" i="13"/>
  <c r="AF62" i="13" s="1"/>
  <c r="AE63" i="13"/>
  <c r="AE62" i="13" s="1"/>
  <c r="AD63" i="13"/>
  <c r="AC63" i="13"/>
  <c r="AB63" i="13"/>
  <c r="AB62" i="13" s="1"/>
  <c r="AA63" i="13"/>
  <c r="AA62" i="13" s="1"/>
  <c r="AD62" i="13"/>
  <c r="AC62" i="13"/>
  <c r="AF46" i="13"/>
  <c r="AE46" i="13"/>
  <c r="AD46" i="13"/>
  <c r="AC46" i="13"/>
  <c r="AB46" i="13"/>
  <c r="AA46" i="13"/>
  <c r="AF40" i="13"/>
  <c r="AE40" i="13"/>
  <c r="AD40" i="13"/>
  <c r="AD37" i="13" s="1"/>
  <c r="AD36" i="13" s="1"/>
  <c r="AC40" i="13"/>
  <c r="AC37" i="13" s="1"/>
  <c r="AC36" i="13" s="1"/>
  <c r="AC35" i="13" s="1"/>
  <c r="AC21" i="13" s="1"/>
  <c r="AB40" i="13"/>
  <c r="AA40" i="13"/>
  <c r="AF37" i="13"/>
  <c r="AF36" i="13" s="1"/>
  <c r="AF35" i="13" s="1"/>
  <c r="AF21" i="13" s="1"/>
  <c r="AE37" i="13"/>
  <c r="AE36" i="13" s="1"/>
  <c r="AE35" i="13" s="1"/>
  <c r="AE21" i="13" s="1"/>
  <c r="AB37" i="13"/>
  <c r="AB36" i="13" s="1"/>
  <c r="AB35" i="13" s="1"/>
  <c r="AB21" i="13" s="1"/>
  <c r="AA37" i="13"/>
  <c r="Y86" i="13"/>
  <c r="Y85" i="13" s="1"/>
  <c r="X86" i="13"/>
  <c r="X85" i="13" s="1"/>
  <c r="W86" i="13"/>
  <c r="V86" i="13"/>
  <c r="U86" i="13"/>
  <c r="U85" i="13" s="1"/>
  <c r="T86" i="13"/>
  <c r="T85" i="13" s="1"/>
  <c r="W85" i="13"/>
  <c r="V85" i="13"/>
  <c r="Y83" i="13"/>
  <c r="Y82" i="13" s="1"/>
  <c r="X83" i="13"/>
  <c r="X82" i="13" s="1"/>
  <c r="W83" i="13"/>
  <c r="V83" i="13"/>
  <c r="U83" i="13"/>
  <c r="U82" i="13" s="1"/>
  <c r="T83" i="13"/>
  <c r="T82" i="13" s="1"/>
  <c r="W82" i="13"/>
  <c r="V82" i="13"/>
  <c r="Y79" i="13"/>
  <c r="X79" i="13"/>
  <c r="W79" i="13"/>
  <c r="V79" i="13"/>
  <c r="U79" i="13"/>
  <c r="T79" i="13"/>
  <c r="Y76" i="13"/>
  <c r="X76" i="13"/>
  <c r="W76" i="13"/>
  <c r="W75" i="13" s="1"/>
  <c r="V76" i="13"/>
  <c r="V75" i="13" s="1"/>
  <c r="U76" i="13"/>
  <c r="T76" i="13"/>
  <c r="Y75" i="13"/>
  <c r="X75" i="13"/>
  <c r="U75" i="13"/>
  <c r="T75" i="13"/>
  <c r="Y71" i="13"/>
  <c r="X71" i="13"/>
  <c r="W71" i="13"/>
  <c r="V71" i="13"/>
  <c r="U71" i="13"/>
  <c r="T71" i="13"/>
  <c r="Y66" i="13"/>
  <c r="X66" i="13"/>
  <c r="W66" i="13"/>
  <c r="V66" i="13"/>
  <c r="U66" i="13"/>
  <c r="T66" i="13"/>
  <c r="Y63" i="13"/>
  <c r="X63" i="13"/>
  <c r="W63" i="13"/>
  <c r="W62" i="13" s="1"/>
  <c r="V63" i="13"/>
  <c r="V62" i="13" s="1"/>
  <c r="U63" i="13"/>
  <c r="T63" i="13"/>
  <c r="Y62" i="13"/>
  <c r="X62" i="13"/>
  <c r="U62" i="13"/>
  <c r="T62" i="13"/>
  <c r="Y46" i="13"/>
  <c r="X46" i="13"/>
  <c r="W46" i="13"/>
  <c r="V46" i="13"/>
  <c r="U46" i="13"/>
  <c r="T46" i="13"/>
  <c r="Y40" i="13"/>
  <c r="Y37" i="13" s="1"/>
  <c r="Y36" i="13" s="1"/>
  <c r="Y35" i="13" s="1"/>
  <c r="Y21" i="13" s="1"/>
  <c r="X40" i="13"/>
  <c r="X37" i="13" s="1"/>
  <c r="X36" i="13" s="1"/>
  <c r="X35" i="13" s="1"/>
  <c r="X21" i="13" s="1"/>
  <c r="W40" i="13"/>
  <c r="V40" i="13"/>
  <c r="U40" i="13"/>
  <c r="U37" i="13" s="1"/>
  <c r="U36" i="13" s="1"/>
  <c r="U35" i="13" s="1"/>
  <c r="U21" i="13" s="1"/>
  <c r="T40" i="13"/>
  <c r="T37" i="13" s="1"/>
  <c r="T36" i="13" s="1"/>
  <c r="T35" i="13" s="1"/>
  <c r="T21" i="13" s="1"/>
  <c r="W37" i="13"/>
  <c r="W36" i="13" s="1"/>
  <c r="V37" i="13"/>
  <c r="V36" i="13" s="1"/>
  <c r="R86" i="13"/>
  <c r="R85" i="13" s="1"/>
  <c r="Q86" i="13"/>
  <c r="Q85" i="13" s="1"/>
  <c r="P86" i="13"/>
  <c r="O86" i="13"/>
  <c r="N86" i="13"/>
  <c r="N85" i="13" s="1"/>
  <c r="M86" i="13"/>
  <c r="M85" i="13" s="1"/>
  <c r="P85" i="13"/>
  <c r="O85" i="13"/>
  <c r="R83" i="13"/>
  <c r="R82" i="13" s="1"/>
  <c r="Q83" i="13"/>
  <c r="Q82" i="13" s="1"/>
  <c r="P83" i="13"/>
  <c r="O83" i="13"/>
  <c r="N83" i="13"/>
  <c r="N82" i="13" s="1"/>
  <c r="M83" i="13"/>
  <c r="M82" i="13" s="1"/>
  <c r="P82" i="13"/>
  <c r="O82" i="13"/>
  <c r="R79" i="13"/>
  <c r="Q79" i="13"/>
  <c r="P79" i="13"/>
  <c r="O79" i="13"/>
  <c r="N79" i="13"/>
  <c r="M79" i="13"/>
  <c r="R76" i="13"/>
  <c r="Q76" i="13"/>
  <c r="P76" i="13"/>
  <c r="P75" i="13" s="1"/>
  <c r="O76" i="13"/>
  <c r="O75" i="13" s="1"/>
  <c r="N76" i="13"/>
  <c r="M76" i="13"/>
  <c r="R75" i="13"/>
  <c r="Q75" i="13"/>
  <c r="N75" i="13"/>
  <c r="M75" i="13"/>
  <c r="R71" i="13"/>
  <c r="Q71" i="13"/>
  <c r="P71" i="13"/>
  <c r="O71" i="13"/>
  <c r="N71" i="13"/>
  <c r="M71" i="13"/>
  <c r="R66" i="13"/>
  <c r="Q66" i="13"/>
  <c r="P66" i="13"/>
  <c r="O66" i="13"/>
  <c r="N66" i="13"/>
  <c r="M66" i="13"/>
  <c r="R63" i="13"/>
  <c r="Q63" i="13"/>
  <c r="P63" i="13"/>
  <c r="P62" i="13" s="1"/>
  <c r="O63" i="13"/>
  <c r="O62" i="13" s="1"/>
  <c r="N63" i="13"/>
  <c r="M63" i="13"/>
  <c r="R62" i="13"/>
  <c r="Q62" i="13"/>
  <c r="N62" i="13"/>
  <c r="M62" i="13"/>
  <c r="R46" i="13"/>
  <c r="Q46" i="13"/>
  <c r="P46" i="13"/>
  <c r="O46" i="13"/>
  <c r="N46" i="13"/>
  <c r="M46" i="13"/>
  <c r="R40" i="13"/>
  <c r="R37" i="13" s="1"/>
  <c r="R36" i="13" s="1"/>
  <c r="R35" i="13" s="1"/>
  <c r="R21" i="13" s="1"/>
  <c r="Q40" i="13"/>
  <c r="Q37" i="13" s="1"/>
  <c r="Q36" i="13" s="1"/>
  <c r="Q35" i="13" s="1"/>
  <c r="Q21" i="13" s="1"/>
  <c r="P40" i="13"/>
  <c r="O40" i="13"/>
  <c r="N40" i="13"/>
  <c r="N37" i="13" s="1"/>
  <c r="N36" i="13" s="1"/>
  <c r="N35" i="13" s="1"/>
  <c r="N21" i="13" s="1"/>
  <c r="M40" i="13"/>
  <c r="M37" i="13" s="1"/>
  <c r="M36" i="13" s="1"/>
  <c r="M35" i="13" s="1"/>
  <c r="M21" i="13" s="1"/>
  <c r="P37" i="13"/>
  <c r="P36" i="13" s="1"/>
  <c r="O37" i="13"/>
  <c r="O36" i="13" s="1"/>
  <c r="O35" i="13" s="1"/>
  <c r="O21" i="13" s="1"/>
  <c r="Z36" i="13"/>
  <c r="Z35" i="13" s="1"/>
  <c r="Z37" i="13"/>
  <c r="Z39" i="13"/>
  <c r="Z56" i="13"/>
  <c r="Z60" i="13"/>
  <c r="Z61" i="13"/>
  <c r="Z64" i="13"/>
  <c r="Z67" i="13"/>
  <c r="Z68" i="13"/>
  <c r="Z33" i="13" s="1"/>
  <c r="Z72" i="13"/>
  <c r="Z74" i="13"/>
  <c r="Z75" i="13"/>
  <c r="Z78" i="13"/>
  <c r="Z77" i="13" s="1"/>
  <c r="Z80" i="13"/>
  <c r="Z83" i="13"/>
  <c r="Z82" i="13" s="1"/>
  <c r="S36" i="13"/>
  <c r="S37" i="13"/>
  <c r="AG37" i="13"/>
  <c r="AG36" i="13" s="1"/>
  <c r="AG35" i="13" s="1"/>
  <c r="S39" i="13"/>
  <c r="AG39" i="13"/>
  <c r="AN39" i="13"/>
  <c r="AN37" i="13" s="1"/>
  <c r="S56" i="13"/>
  <c r="AG56" i="13"/>
  <c r="AN56" i="13"/>
  <c r="S61" i="13"/>
  <c r="S60" i="13" s="1"/>
  <c r="AG61" i="13"/>
  <c r="AG60" i="13" s="1"/>
  <c r="AN61" i="13"/>
  <c r="AN60" i="13" s="1"/>
  <c r="S64" i="13"/>
  <c r="AG64" i="13"/>
  <c r="AN64" i="13"/>
  <c r="S68" i="13"/>
  <c r="S33" i="13" s="1"/>
  <c r="AG68" i="13"/>
  <c r="AG67" i="13" s="1"/>
  <c r="AN68" i="13"/>
  <c r="AN33" i="13" s="1"/>
  <c r="S72" i="13"/>
  <c r="AG72" i="13"/>
  <c r="AN72" i="13"/>
  <c r="S75" i="13"/>
  <c r="S74" i="13" s="1"/>
  <c r="AG75" i="13"/>
  <c r="AG74" i="13" s="1"/>
  <c r="AN75" i="13"/>
  <c r="AN74" i="13" s="1"/>
  <c r="S77" i="13"/>
  <c r="AN77" i="13"/>
  <c r="S78" i="13"/>
  <c r="AG78" i="13"/>
  <c r="AG77" i="13" s="1"/>
  <c r="AN78" i="13"/>
  <c r="S80" i="13"/>
  <c r="AG80" i="13"/>
  <c r="AN80" i="13"/>
  <c r="S83" i="13"/>
  <c r="S82" i="13" s="1"/>
  <c r="AG83" i="13"/>
  <c r="AG82" i="13" s="1"/>
  <c r="AN83" i="13"/>
  <c r="AN82" i="13" s="1"/>
  <c r="G86" i="13"/>
  <c r="K86" i="13"/>
  <c r="K84" i="13"/>
  <c r="K91" i="13"/>
  <c r="J91" i="13"/>
  <c r="I91" i="13"/>
  <c r="H91" i="13"/>
  <c r="G91" i="13"/>
  <c r="K90" i="13"/>
  <c r="J90" i="13"/>
  <c r="I90" i="13"/>
  <c r="H90" i="13"/>
  <c r="G90" i="13"/>
  <c r="K89" i="13"/>
  <c r="J89" i="13"/>
  <c r="I89" i="13"/>
  <c r="H89" i="13"/>
  <c r="G89" i="13"/>
  <c r="K88" i="13"/>
  <c r="J88" i="13"/>
  <c r="I88" i="13"/>
  <c r="H88" i="13"/>
  <c r="G88" i="13"/>
  <c r="K87" i="13"/>
  <c r="J87" i="13"/>
  <c r="I87" i="13"/>
  <c r="H87" i="13"/>
  <c r="G87" i="13"/>
  <c r="J84" i="13"/>
  <c r="I84" i="13"/>
  <c r="H84" i="13"/>
  <c r="G84" i="13"/>
  <c r="AV75" i="13" l="1"/>
  <c r="AO83" i="13"/>
  <c r="BT35" i="13"/>
  <c r="BT21" i="13" s="1"/>
  <c r="BQ36" i="13"/>
  <c r="BQ35" i="13" s="1"/>
  <c r="BQ21" i="13" s="1"/>
  <c r="AO37" i="13"/>
  <c r="AQ62" i="13"/>
  <c r="AO85" i="13"/>
  <c r="AS85" i="13"/>
  <c r="AR62" i="13"/>
  <c r="AP85" i="13"/>
  <c r="AR66" i="13"/>
  <c r="AT85" i="13"/>
  <c r="BM35" i="13"/>
  <c r="BM21" i="13" s="1"/>
  <c r="BJ36" i="13"/>
  <c r="BJ35" i="13" s="1"/>
  <c r="BJ21" i="13" s="1"/>
  <c r="AQ86" i="13"/>
  <c r="AO46" i="13"/>
  <c r="AS46" i="13"/>
  <c r="AQ79" i="13"/>
  <c r="AP82" i="13"/>
  <c r="AS37" i="13"/>
  <c r="AQ40" i="13"/>
  <c r="AO63" i="13"/>
  <c r="AS63" i="13"/>
  <c r="AQ66" i="13"/>
  <c r="AO71" i="13"/>
  <c r="AS71" i="13"/>
  <c r="AR40" i="13"/>
  <c r="AT63" i="13"/>
  <c r="AR86" i="13"/>
  <c r="AP46" i="13"/>
  <c r="AT46" i="13"/>
  <c r="AR79" i="13"/>
  <c r="BD36" i="13"/>
  <c r="BD35" i="13" s="1"/>
  <c r="BD21" i="13" s="1"/>
  <c r="AS75" i="13"/>
  <c r="AP62" i="13"/>
  <c r="AP75" i="13"/>
  <c r="AR82" i="13"/>
  <c r="AP37" i="13"/>
  <c r="AQ75" i="13"/>
  <c r="AO82" i="13"/>
  <c r="AQ85" i="13"/>
  <c r="BC36" i="13"/>
  <c r="BC35" i="13" s="1"/>
  <c r="BC21" i="13" s="1"/>
  <c r="BG36" i="13"/>
  <c r="BG35" i="13" s="1"/>
  <c r="BG21" i="13" s="1"/>
  <c r="BE37" i="13"/>
  <c r="BE36" i="13" s="1"/>
  <c r="BE35" i="13" s="1"/>
  <c r="BE21" i="13" s="1"/>
  <c r="BC62" i="13"/>
  <c r="BG62" i="13"/>
  <c r="AS62" i="13" s="1"/>
  <c r="AO62" i="13"/>
  <c r="AO75" i="13"/>
  <c r="AQ82" i="13"/>
  <c r="AT62" i="13"/>
  <c r="AT75" i="13"/>
  <c r="AS82" i="13"/>
  <c r="AR75" i="13"/>
  <c r="AT82" i="13"/>
  <c r="AR85" i="13"/>
  <c r="AT83" i="13"/>
  <c r="AX36" i="13"/>
  <c r="AT36" i="13"/>
  <c r="BA35" i="13"/>
  <c r="AV36" i="13"/>
  <c r="AZ35" i="13"/>
  <c r="AS36" i="13"/>
  <c r="AR37" i="13"/>
  <c r="AY36" i="13"/>
  <c r="AW36" i="13"/>
  <c r="AO76" i="13"/>
  <c r="AS76" i="13"/>
  <c r="AQ83" i="13"/>
  <c r="AP76" i="13"/>
  <c r="AT76" i="13"/>
  <c r="AR83" i="13"/>
  <c r="AH35" i="13"/>
  <c r="AH21" i="13" s="1"/>
  <c r="AI35" i="13"/>
  <c r="AI21" i="13" s="1"/>
  <c r="AJ35" i="13"/>
  <c r="AJ21" i="13" s="1"/>
  <c r="AL35" i="13"/>
  <c r="AL21" i="13" s="1"/>
  <c r="AM35" i="13"/>
  <c r="AM21" i="13" s="1"/>
  <c r="AD35" i="13"/>
  <c r="AD21" i="13" s="1"/>
  <c r="AA36" i="13"/>
  <c r="AA35" i="13" s="1"/>
  <c r="AA21" i="13" s="1"/>
  <c r="I83" i="13"/>
  <c r="H83" i="13"/>
  <c r="H85" i="13"/>
  <c r="V35" i="13"/>
  <c r="V21" i="13" s="1"/>
  <c r="W35" i="13"/>
  <c r="W21" i="13" s="1"/>
  <c r="J85" i="13"/>
  <c r="G85" i="13"/>
  <c r="K85" i="13"/>
  <c r="P35" i="13"/>
  <c r="P21" i="13" s="1"/>
  <c r="Z21" i="13"/>
  <c r="Z23" i="13"/>
  <c r="AG21" i="13"/>
  <c r="AG23" i="13"/>
  <c r="S35" i="13"/>
  <c r="AN36" i="13"/>
  <c r="F79" i="13"/>
  <c r="I82" i="13"/>
  <c r="AN67" i="13"/>
  <c r="S67" i="13"/>
  <c r="AG33" i="13"/>
  <c r="H86" i="13"/>
  <c r="I86" i="13"/>
  <c r="J86" i="13"/>
  <c r="H82" i="13"/>
  <c r="G82" i="13"/>
  <c r="J82" i="13"/>
  <c r="K82" i="13"/>
  <c r="J83" i="13"/>
  <c r="G83" i="13"/>
  <c r="K83" i="13"/>
  <c r="AQ37" i="13" l="1"/>
  <c r="AP36" i="13"/>
  <c r="AW35" i="13"/>
  <c r="AS35" i="13"/>
  <c r="AZ21" i="13"/>
  <c r="AS21" i="13" s="1"/>
  <c r="AQ36" i="13"/>
  <c r="AX35" i="13"/>
  <c r="BA21" i="13"/>
  <c r="AT21" i="13" s="1"/>
  <c r="AT35" i="13"/>
  <c r="AY35" i="13"/>
  <c r="AR36" i="13"/>
  <c r="AV35" i="13"/>
  <c r="AO36" i="13"/>
  <c r="S23" i="13"/>
  <c r="S21" i="13"/>
  <c r="AN35" i="13"/>
  <c r="AQ35" i="13" l="1"/>
  <c r="AX21" i="13"/>
  <c r="AQ21" i="13" s="1"/>
  <c r="AW21" i="13"/>
  <c r="AP21" i="13" s="1"/>
  <c r="AP35" i="13"/>
  <c r="AO35" i="13"/>
  <c r="AV21" i="13"/>
  <c r="AR35" i="13"/>
  <c r="AY21" i="13"/>
  <c r="AR21" i="13" s="1"/>
  <c r="AN23" i="13"/>
  <c r="AN21" i="13"/>
  <c r="AO21" i="13" l="1"/>
  <c r="BY21" i="13"/>
  <c r="BZ21" i="13" s="1"/>
  <c r="D91" i="13" l="1"/>
  <c r="D90" i="13"/>
  <c r="D89" i="13"/>
  <c r="D88" i="13"/>
  <c r="D87" i="13"/>
  <c r="D86" i="13" s="1"/>
  <c r="D85" i="13" s="1"/>
  <c r="D84" i="13"/>
  <c r="D83" i="13"/>
  <c r="D82" i="13" s="1"/>
  <c r="D81" i="13"/>
  <c r="D80" i="13"/>
  <c r="D79" i="13"/>
  <c r="D75" i="13" s="1"/>
  <c r="D78" i="13"/>
  <c r="D77" i="13"/>
  <c r="D76" i="13"/>
  <c r="D74" i="13"/>
  <c r="D73" i="13"/>
  <c r="D72" i="13"/>
  <c r="D71" i="13"/>
  <c r="D70" i="13"/>
  <c r="D69" i="13"/>
  <c r="D68" i="13"/>
  <c r="D67" i="13"/>
  <c r="D66" i="13" s="1"/>
  <c r="D65" i="13"/>
  <c r="D64" i="13"/>
  <c r="D63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 s="1"/>
  <c r="D45" i="13"/>
  <c r="D44" i="13"/>
  <c r="D43" i="13"/>
  <c r="D40" i="13" s="1"/>
  <c r="D42" i="13"/>
  <c r="D41" i="13"/>
  <c r="D39" i="13"/>
  <c r="D38" i="13"/>
  <c r="D28" i="13"/>
  <c r="D27" i="13"/>
  <c r="D22" i="13"/>
  <c r="F91" i="13"/>
  <c r="F90" i="13"/>
  <c r="F89" i="13"/>
  <c r="F88" i="13"/>
  <c r="F87" i="13"/>
  <c r="F84" i="13"/>
  <c r="F83" i="13"/>
  <c r="F82" i="13"/>
  <c r="F85" i="13"/>
  <c r="F86" i="13" l="1"/>
  <c r="D37" i="13"/>
  <c r="D62" i="13"/>
  <c r="F21" i="13" l="1"/>
  <c r="D36" i="13"/>
  <c r="D35" i="13" s="1"/>
  <c r="D23" i="13" s="1"/>
  <c r="D21" i="13" s="1"/>
  <c r="BP56" i="13" l="1"/>
  <c r="BI56" i="13"/>
  <c r="BB56" i="13"/>
  <c r="BP64" i="13"/>
  <c r="BI64" i="13"/>
  <c r="BB64" i="13"/>
  <c r="BP72" i="13"/>
  <c r="BI72" i="13"/>
  <c r="BB72" i="13"/>
  <c r="BP75" i="13"/>
  <c r="BP74" i="13" s="1"/>
  <c r="BI75" i="13"/>
  <c r="BB75" i="13"/>
  <c r="BI74" i="13"/>
  <c r="BB74" i="13"/>
  <c r="BP78" i="13"/>
  <c r="BP77" i="13" s="1"/>
  <c r="BI78" i="13"/>
  <c r="BB78" i="13"/>
  <c r="BB77" i="13" s="1"/>
  <c r="BI77" i="13"/>
  <c r="BP80" i="13"/>
  <c r="BI80" i="13"/>
  <c r="BB80" i="13"/>
  <c r="K80" i="13"/>
  <c r="G80" i="13"/>
  <c r="L80" i="13"/>
  <c r="L78" i="13"/>
  <c r="L77" i="13"/>
  <c r="L75" i="13"/>
  <c r="L74" i="13" s="1"/>
  <c r="L72" i="13"/>
  <c r="L64" i="13"/>
  <c r="L56" i="13"/>
  <c r="K81" i="13"/>
  <c r="J81" i="13"/>
  <c r="I81" i="13"/>
  <c r="H81" i="13"/>
  <c r="G81" i="13"/>
  <c r="F81" i="13"/>
  <c r="K79" i="13"/>
  <c r="J79" i="13"/>
  <c r="I79" i="13"/>
  <c r="H79" i="13"/>
  <c r="G79" i="13"/>
  <c r="K76" i="13"/>
  <c r="J76" i="13"/>
  <c r="I76" i="13"/>
  <c r="H76" i="13"/>
  <c r="G76" i="13"/>
  <c r="F76" i="13"/>
  <c r="K73" i="13"/>
  <c r="J73" i="13"/>
  <c r="I73" i="13"/>
  <c r="H73" i="13"/>
  <c r="G73" i="13"/>
  <c r="F73" i="13"/>
  <c r="F71" i="13"/>
  <c r="K70" i="13"/>
  <c r="J70" i="13"/>
  <c r="I70" i="13"/>
  <c r="H70" i="13"/>
  <c r="G70" i="13"/>
  <c r="F70" i="13"/>
  <c r="F69" i="13"/>
  <c r="K66" i="13"/>
  <c r="J66" i="13"/>
  <c r="I66" i="13"/>
  <c r="H66" i="13"/>
  <c r="G66" i="13"/>
  <c r="F66" i="13"/>
  <c r="K65" i="13"/>
  <c r="J65" i="13"/>
  <c r="I65" i="13"/>
  <c r="H65" i="13"/>
  <c r="G65" i="13"/>
  <c r="F65" i="13"/>
  <c r="F63" i="13"/>
  <c r="F62" i="13"/>
  <c r="K59" i="13"/>
  <c r="J59" i="13"/>
  <c r="I59" i="13"/>
  <c r="H59" i="13"/>
  <c r="G59" i="13"/>
  <c r="F59" i="13"/>
  <c r="K58" i="13"/>
  <c r="J58" i="13"/>
  <c r="I58" i="13"/>
  <c r="H58" i="13"/>
  <c r="G58" i="13"/>
  <c r="F58" i="13"/>
  <c r="K57" i="13"/>
  <c r="J57" i="13"/>
  <c r="I57" i="13"/>
  <c r="H57" i="13"/>
  <c r="G57" i="13"/>
  <c r="F57" i="13"/>
  <c r="K55" i="13"/>
  <c r="J55" i="13"/>
  <c r="I55" i="13"/>
  <c r="H55" i="13"/>
  <c r="G55" i="13"/>
  <c r="F55" i="13"/>
  <c r="K54" i="13"/>
  <c r="J54" i="13"/>
  <c r="I54" i="13"/>
  <c r="H54" i="13"/>
  <c r="G54" i="13"/>
  <c r="F54" i="13"/>
  <c r="K53" i="13"/>
  <c r="J53" i="13"/>
  <c r="I53" i="13"/>
  <c r="H53" i="13"/>
  <c r="G53" i="13"/>
  <c r="F53" i="13"/>
  <c r="K52" i="13"/>
  <c r="J52" i="13"/>
  <c r="I52" i="13"/>
  <c r="H52" i="13"/>
  <c r="G52" i="13"/>
  <c r="F52" i="13"/>
  <c r="F51" i="13"/>
  <c r="K50" i="13"/>
  <c r="J50" i="13"/>
  <c r="I50" i="13"/>
  <c r="H50" i="13"/>
  <c r="G50" i="13"/>
  <c r="F50" i="13"/>
  <c r="K49" i="13"/>
  <c r="J49" i="13"/>
  <c r="I49" i="13"/>
  <c r="H49" i="13"/>
  <c r="G49" i="13"/>
  <c r="F49" i="13"/>
  <c r="K48" i="13"/>
  <c r="J48" i="13"/>
  <c r="I48" i="13"/>
  <c r="H48" i="13"/>
  <c r="G48" i="13"/>
  <c r="F48" i="13"/>
  <c r="K47" i="13"/>
  <c r="J47" i="13"/>
  <c r="I47" i="13"/>
  <c r="H47" i="13"/>
  <c r="G47" i="13"/>
  <c r="F47" i="13"/>
  <c r="K46" i="13"/>
  <c r="J46" i="13"/>
  <c r="I46" i="13"/>
  <c r="H46" i="13"/>
  <c r="G46" i="13"/>
  <c r="F46" i="13"/>
  <c r="K45" i="13"/>
  <c r="J45" i="13"/>
  <c r="I45" i="13"/>
  <c r="H45" i="13"/>
  <c r="G45" i="13"/>
  <c r="F45" i="13"/>
  <c r="K44" i="13"/>
  <c r="J44" i="13"/>
  <c r="I44" i="13"/>
  <c r="H44" i="13"/>
  <c r="G44" i="13"/>
  <c r="F44" i="13"/>
  <c r="K43" i="13"/>
  <c r="J43" i="13"/>
  <c r="I43" i="13"/>
  <c r="H43" i="13"/>
  <c r="G43" i="13"/>
  <c r="F43" i="13"/>
  <c r="K42" i="13"/>
  <c r="J42" i="13"/>
  <c r="I42" i="13"/>
  <c r="H42" i="13"/>
  <c r="G42" i="13"/>
  <c r="F42" i="13"/>
  <c r="K41" i="13"/>
  <c r="J41" i="13"/>
  <c r="I41" i="13"/>
  <c r="H41" i="13"/>
  <c r="G41" i="13"/>
  <c r="F41" i="13"/>
  <c r="K40" i="13"/>
  <c r="J40" i="13"/>
  <c r="I40" i="13"/>
  <c r="H40" i="13"/>
  <c r="G40" i="13"/>
  <c r="F40" i="13"/>
  <c r="K38" i="13"/>
  <c r="J38" i="13"/>
  <c r="I38" i="13"/>
  <c r="H38" i="13"/>
  <c r="G38" i="13"/>
  <c r="F38" i="13"/>
  <c r="F33" i="13"/>
  <c r="K31" i="13"/>
  <c r="J31" i="13"/>
  <c r="I31" i="13"/>
  <c r="H31" i="13"/>
  <c r="G31" i="13"/>
  <c r="F31" i="13"/>
  <c r="K29" i="13"/>
  <c r="J29" i="13"/>
  <c r="I29" i="13"/>
  <c r="H29" i="13"/>
  <c r="G29" i="13"/>
  <c r="F29" i="13"/>
  <c r="K28" i="13"/>
  <c r="J28" i="13"/>
  <c r="I28" i="13"/>
  <c r="H28" i="13"/>
  <c r="G28" i="13"/>
  <c r="F28" i="13"/>
  <c r="K27" i="13"/>
  <c r="J27" i="13"/>
  <c r="I27" i="13"/>
  <c r="H27" i="13"/>
  <c r="G27" i="13"/>
  <c r="F27" i="13"/>
  <c r="K26" i="13"/>
  <c r="J26" i="13"/>
  <c r="I26" i="13"/>
  <c r="H26" i="13"/>
  <c r="G26" i="13"/>
  <c r="F26" i="13"/>
  <c r="K25" i="13"/>
  <c r="J25" i="13"/>
  <c r="I25" i="13"/>
  <c r="H25" i="13"/>
  <c r="G25" i="13"/>
  <c r="F25" i="13"/>
  <c r="K24" i="13"/>
  <c r="J24" i="13"/>
  <c r="I24" i="13"/>
  <c r="H24" i="13"/>
  <c r="G24" i="13"/>
  <c r="BY71" i="13"/>
  <c r="F72" i="13"/>
  <c r="BY69" i="13" l="1"/>
  <c r="BZ69" i="13" s="1"/>
  <c r="BY76" i="13"/>
  <c r="BZ76" i="13" s="1"/>
  <c r="G64" i="13"/>
  <c r="K64" i="13"/>
  <c r="H64" i="13"/>
  <c r="I64" i="13"/>
  <c r="BY62" i="13"/>
  <c r="BZ62" i="13" s="1"/>
  <c r="F56" i="13"/>
  <c r="H78" i="13"/>
  <c r="F77" i="13"/>
  <c r="F39" i="13"/>
  <c r="J64" i="13"/>
  <c r="BY73" i="13"/>
  <c r="BZ73" i="13" s="1"/>
  <c r="F61" i="13"/>
  <c r="BZ71" i="13"/>
  <c r="H56" i="13"/>
  <c r="J56" i="13"/>
  <c r="I56" i="13"/>
  <c r="G56" i="13"/>
  <c r="K56" i="13"/>
  <c r="I78" i="13"/>
  <c r="G74" i="13"/>
  <c r="I74" i="13"/>
  <c r="F80" i="13"/>
  <c r="I80" i="13"/>
  <c r="H80" i="13"/>
  <c r="J80" i="13"/>
  <c r="F24" i="13"/>
  <c r="J78" i="13"/>
  <c r="G78" i="13"/>
  <c r="K78" i="13"/>
  <c r="H74" i="13"/>
  <c r="J74" i="13"/>
  <c r="K74" i="13"/>
  <c r="F75" i="13"/>
  <c r="F74" i="13"/>
  <c r="F37" i="13"/>
  <c r="F67" i="13"/>
  <c r="F68" i="13"/>
  <c r="F78" i="13"/>
  <c r="F64" i="13"/>
  <c r="F60" i="13" l="1"/>
  <c r="F36" i="13" l="1"/>
  <c r="F35" i="13" l="1"/>
  <c r="F23" i="13"/>
  <c r="BY23" i="13" l="1"/>
  <c r="BZ23" i="13" s="1"/>
  <c r="E75" i="13"/>
  <c r="E72" i="13"/>
  <c r="E71" i="13" s="1"/>
  <c r="E69" i="13"/>
  <c r="E68" i="13" s="1"/>
  <c r="E63" i="13"/>
  <c r="E62" i="13" s="1"/>
  <c r="E51" i="13"/>
  <c r="E35" i="13"/>
  <c r="AU75" i="13"/>
  <c r="I75" i="13"/>
  <c r="BP71" i="13"/>
  <c r="BI71" i="13"/>
  <c r="BB71" i="13"/>
  <c r="AU72" i="13"/>
  <c r="AU71" i="13" s="1"/>
  <c r="BP69" i="13"/>
  <c r="BI69" i="13"/>
  <c r="BI68" i="13" s="1"/>
  <c r="BI67" i="13" s="1"/>
  <c r="BB69" i="13"/>
  <c r="BB68" i="13" s="1"/>
  <c r="BB67" i="13" s="1"/>
  <c r="BB63" i="13" s="1"/>
  <c r="BB62" i="13" s="1"/>
  <c r="BB61" i="13" s="1"/>
  <c r="BB60" i="13" s="1"/>
  <c r="AU69" i="13"/>
  <c r="AU68" i="13" s="1"/>
  <c r="BI63" i="13"/>
  <c r="BI62" i="13" s="1"/>
  <c r="BI61" i="13" s="1"/>
  <c r="BI60" i="13" s="1"/>
  <c r="AU63" i="13"/>
  <c r="AU62" i="13" s="1"/>
  <c r="BP51" i="13"/>
  <c r="BP39" i="13" s="1"/>
  <c r="BP37" i="13" s="1"/>
  <c r="BI51" i="13"/>
  <c r="BI39" i="13" s="1"/>
  <c r="BI37" i="13" s="1"/>
  <c r="BI36" i="13" s="1"/>
  <c r="BI35" i="13" s="1"/>
  <c r="BB51" i="13"/>
  <c r="BB39" i="13" s="1"/>
  <c r="BB37" i="13" s="1"/>
  <c r="AU51" i="13"/>
  <c r="L51" i="13"/>
  <c r="L39" i="13" s="1"/>
  <c r="L37" i="13" s="1"/>
  <c r="AU35" i="13"/>
  <c r="K75" i="13"/>
  <c r="I69" i="13" l="1"/>
  <c r="L68" i="13"/>
  <c r="L67" i="13" s="1"/>
  <c r="L61" i="13" s="1"/>
  <c r="L60" i="13" s="1"/>
  <c r="L36" i="13" s="1"/>
  <c r="J39" i="13"/>
  <c r="J37" i="13"/>
  <c r="H39" i="13"/>
  <c r="H37" i="13"/>
  <c r="BB36" i="13"/>
  <c r="BB35" i="13" s="1"/>
  <c r="BP68" i="13"/>
  <c r="BP67" i="13" s="1"/>
  <c r="BP63" i="13" s="1"/>
  <c r="BP62" i="13" s="1"/>
  <c r="BP61" i="13" s="1"/>
  <c r="BP60" i="13" s="1"/>
  <c r="BP36" i="13" s="1"/>
  <c r="BP35" i="13" s="1"/>
  <c r="H67" i="13"/>
  <c r="G51" i="13"/>
  <c r="G37" i="13"/>
  <c r="G39" i="13"/>
  <c r="K37" i="13"/>
  <c r="K39" i="13"/>
  <c r="K71" i="13"/>
  <c r="I72" i="13"/>
  <c r="J69" i="13"/>
  <c r="J72" i="13"/>
  <c r="J75" i="13"/>
  <c r="I51" i="13"/>
  <c r="G69" i="13"/>
  <c r="G72" i="13"/>
  <c r="G75" i="13"/>
  <c r="K69" i="13"/>
  <c r="H51" i="13"/>
  <c r="H71" i="13"/>
  <c r="K51" i="13"/>
  <c r="K72" i="13"/>
  <c r="J51" i="13"/>
  <c r="H69" i="13"/>
  <c r="H72" i="13"/>
  <c r="H75" i="13"/>
  <c r="E33" i="13"/>
  <c r="L33" i="13"/>
  <c r="L21" i="13" s="1"/>
  <c r="AU34" i="13"/>
  <c r="AU33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37" i="13" l="1"/>
  <c r="I39" i="13"/>
  <c r="H68" i="13"/>
  <c r="J71" i="13"/>
  <c r="I71" i="13"/>
  <c r="K67" i="13"/>
  <c r="K68" i="13"/>
  <c r="G71" i="13"/>
  <c r="H62" i="13"/>
  <c r="L35" i="13"/>
  <c r="AU77" i="13"/>
  <c r="E77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H63" i="13" l="1"/>
  <c r="I68" i="13"/>
  <c r="K63" i="13"/>
  <c r="J68" i="13"/>
  <c r="G68" i="13"/>
  <c r="H77" i="13"/>
  <c r="H61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K60" i="13" l="1"/>
  <c r="H23" i="13"/>
  <c r="H21" i="13"/>
  <c r="H33" i="13"/>
  <c r="K62" i="13"/>
  <c r="G67" i="13"/>
  <c r="J67" i="13"/>
  <c r="I67" i="13"/>
  <c r="H60" i="13"/>
  <c r="C19" i="1"/>
  <c r="K23" i="13" l="1"/>
  <c r="J63" i="13"/>
  <c r="K77" i="13"/>
  <c r="K33" i="13"/>
  <c r="K21" i="13"/>
  <c r="I63" i="13"/>
  <c r="G63" i="13"/>
  <c r="K61" i="13"/>
  <c r="H35" i="13"/>
  <c r="H36" i="13"/>
  <c r="D19" i="1"/>
  <c r="G23" i="13" l="1"/>
  <c r="I23" i="13"/>
  <c r="J23" i="13"/>
  <c r="G62" i="13"/>
  <c r="I62" i="13"/>
  <c r="J62" i="13"/>
  <c r="J61" i="13" l="1"/>
  <c r="G61" i="13"/>
  <c r="I21" i="13"/>
  <c r="I33" i="13"/>
  <c r="I77" i="13"/>
  <c r="K36" i="13"/>
  <c r="K35" i="13"/>
  <c r="I61" i="13"/>
  <c r="J77" i="13"/>
  <c r="J21" i="13"/>
  <c r="J33" i="13"/>
  <c r="G77" i="13"/>
  <c r="G21" i="13"/>
  <c r="G33" i="13"/>
  <c r="J60" i="13" l="1"/>
  <c r="G60" i="13"/>
  <c r="I60" i="13"/>
  <c r="G36" i="13" l="1"/>
  <c r="G35" i="13"/>
  <c r="I35" i="13"/>
  <c r="I36" i="13"/>
  <c r="J35" i="13"/>
  <c r="J36" i="13"/>
  <c r="BB34" i="13" l="1"/>
  <c r="BB33" i="13" s="1"/>
  <c r="BI34" i="13"/>
  <c r="BI33" i="13" s="1"/>
  <c r="BP34" i="13"/>
  <c r="BP33" i="13" s="1"/>
</calcChain>
</file>

<file path=xl/sharedStrings.xml><?xml version="1.0" encoding="utf-8"?>
<sst xmlns="http://schemas.openxmlformats.org/spreadsheetml/2006/main" count="2150" uniqueCount="1080">
  <si>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</si>
  <si>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</si>
  <si>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</si>
  <si>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</si>
  <si>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</si>
  <si>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</si>
  <si>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</si>
  <si>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</si>
  <si>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</si>
  <si>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</si>
  <si>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</si>
  <si>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</si>
  <si>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</si>
  <si>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</si>
  <si>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</si>
  <si>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</si>
  <si>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</si>
  <si>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</si>
  <si>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</si>
  <si>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</si>
  <si>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</si>
  <si>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</si>
  <si>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</si>
  <si>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</si>
  <si>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</si>
  <si>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</si>
  <si>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</si>
  <si>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</si>
  <si>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</si>
  <si>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</si>
  <si>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</si>
  <si>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</si>
  <si>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</si>
  <si>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</si>
  <si>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</si>
  <si>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</si>
  <si>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</si>
  <si>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</si>
  <si>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</si>
  <si>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</si>
  <si>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</si>
  <si>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</si>
  <si>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</si>
  <si>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</si>
  <si>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</si>
  <si>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</si>
  <si>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</si>
  <si>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</si>
  <si>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</si>
  <si>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</si>
  <si>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</si>
  <si>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</si>
  <si>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</si>
  <si>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</si>
  <si>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</si>
  <si>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</si>
  <si>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</si>
  <si>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</si>
  <si>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</si>
  <si>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</si>
  <si>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</si>
  <si>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</si>
  <si>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</si>
  <si>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</si>
  <si>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</si>
  <si>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</si>
  <si>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</si>
  <si>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</si>
  <si>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</si>
  <si>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</si>
  <si>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</si>
  <si>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</si>
  <si>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</si>
  <si>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</si>
  <si>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</si>
  <si>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</si>
  <si>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</si>
  <si>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</si>
  <si>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</si>
  <si>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</si>
  <si>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</si>
  <si>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</si>
  <si>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</si>
  <si>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</si>
  <si>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</si>
  <si>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</si>
  <si>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</si>
  <si>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</si>
  <si>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</si>
  <si>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</si>
  <si>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</si>
  <si>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</si>
  <si>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</si>
  <si>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</si>
  <si>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</si>
  <si>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</si>
  <si>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</si>
  <si>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</si>
  <si>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</si>
  <si>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</si>
  <si>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</si>
  <si>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</si>
  <si>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</si>
  <si>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</si>
  <si>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</si>
  <si>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</si>
  <si>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</si>
  <si>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</si>
  <si>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</si>
  <si>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</si>
  <si>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</si>
  <si>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</si>
  <si>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</si>
  <si>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</si>
  <si>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</si>
  <si>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</si>
  <si>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</si>
  <si>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</si>
  <si>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</si>
  <si>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</si>
  <si>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</si>
  <si>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</si>
  <si>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</si>
  <si>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</si>
  <si>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</si>
  <si>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</si>
  <si>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</si>
  <si>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</si>
  <si>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</si>
  <si>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</si>
  <si>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</si>
  <si>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</si>
  <si>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</si>
  <si>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</si>
  <si>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</si>
  <si>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</si>
  <si>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</si>
  <si>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</si>
  <si>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</si>
  <si>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</si>
  <si>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</si>
  <si>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</si>
  <si>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</si>
  <si>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</si>
  <si>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</si>
  <si>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</si>
  <si>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</si>
  <si>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</si>
  <si>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</si>
  <si>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</si>
  <si>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</si>
  <si>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</si>
  <si>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</si>
  <si>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</si>
  <si>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</si>
  <si>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</si>
  <si>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</si>
  <si>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</si>
  <si>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</si>
  <si>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</si>
  <si>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</si>
  <si>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</si>
  <si>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</si>
  <si>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</si>
  <si>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</si>
  <si>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</si>
  <si>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</si>
  <si>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</si>
  <si>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</si>
  <si>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</si>
  <si>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</si>
  <si>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</si>
  <si>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</si>
  <si>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</si>
  <si>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</si>
  <si>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</si>
  <si>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</si>
  <si>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</si>
  <si>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</si>
  <si>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</si>
  <si>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</si>
  <si>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</si>
  <si>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</si>
  <si>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</si>
  <si>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</si>
  <si>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</si>
  <si>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</si>
  <si>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</si>
  <si>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</si>
  <si>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</si>
  <si>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</si>
  <si>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</si>
  <si>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</si>
  <si>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</si>
  <si>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</si>
  <si>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</si>
  <si>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</si>
  <si>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</si>
  <si>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</si>
  <si>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</si>
  <si>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</si>
  <si>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</si>
  <si>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</si>
  <si>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</si>
  <si>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</si>
  <si>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</si>
  <si>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</si>
  <si>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</si>
  <si>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</si>
  <si>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</si>
  <si>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</si>
  <si>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</si>
  <si>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</si>
  <si>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</si>
  <si>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</si>
  <si>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</si>
  <si>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</si>
  <si>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</si>
  <si>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</si>
  <si>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</si>
  <si>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</si>
  <si>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</si>
  <si>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</si>
  <si>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</si>
  <si>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</si>
  <si>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</si>
  <si>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</si>
  <si>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</si>
  <si>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</si>
  <si>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</si>
  <si>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</si>
  <si>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</si>
  <si>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</si>
  <si>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</si>
  <si>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</si>
  <si>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</si>
  <si>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</si>
  <si>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</si>
  <si>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</si>
  <si>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</si>
  <si>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</si>
  <si>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</si>
  <si>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</si>
  <si>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</si>
  <si>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</si>
  <si>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</si>
  <si>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</si>
  <si>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</si>
  <si>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</si>
  <si>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</si>
  <si>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</si>
  <si>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</si>
  <si>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</si>
  <si>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</si>
  <si>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</si>
  <si>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</si>
  <si>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</si>
  <si>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</si>
  <si>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</si>
  <si>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</si>
  <si>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</si>
  <si>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</si>
  <si>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</si>
  <si>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</si>
  <si>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</si>
  <si>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</si>
  <si>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</si>
  <si>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</si>
  <si>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</si>
  <si>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</si>
  <si>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</si>
  <si>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</si>
  <si>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</si>
  <si>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</si>
  <si>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</si>
  <si>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</si>
  <si>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</si>
  <si>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</si>
  <si>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</si>
  <si>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</si>
  <si>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</si>
  <si>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</si>
  <si>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</si>
  <si>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</si>
  <si>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</si>
  <si>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</si>
  <si>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</si>
  <si>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</si>
  <si>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</si>
  <si>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</si>
  <si>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</si>
  <si>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</si>
  <si>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</si>
  <si>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</si>
  <si>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</si>
  <si>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</si>
  <si>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</si>
  <si>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</si>
  <si>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</si>
  <si>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</si>
  <si>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</si>
  <si>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</si>
  <si>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</si>
  <si>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</si>
  <si>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</si>
  <si>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</si>
  <si>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</si>
  <si>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</si>
  <si>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</si>
  <si>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</si>
  <si>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</si>
  <si>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</si>
  <si>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</si>
  <si>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</si>
  <si>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</si>
  <si>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</si>
  <si>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</si>
  <si>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</si>
  <si>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</si>
  <si>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</si>
  <si>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</si>
  <si>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</si>
  <si>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</si>
  <si>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</si>
  <si>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</si>
  <si>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</si>
  <si>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</si>
  <si>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</si>
  <si>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</si>
  <si>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</si>
  <si>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</si>
  <si>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</si>
  <si>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</si>
  <si>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</si>
  <si>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</si>
  <si>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</si>
  <si>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</si>
  <si>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</si>
  <si>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</si>
  <si>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</si>
  <si>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</si>
  <si>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</si>
  <si>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</si>
  <si>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</si>
  <si>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</si>
  <si>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</si>
  <si>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</si>
  <si>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</si>
  <si>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</si>
  <si>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</si>
  <si>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</si>
  <si>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</si>
  <si>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</si>
  <si>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</si>
  <si>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</si>
  <si>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</si>
  <si>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</si>
  <si>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</si>
  <si>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</si>
  <si>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</si>
  <si>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</si>
  <si>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</si>
  <si>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</si>
  <si>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</si>
  <si>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</si>
  <si>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</si>
  <si>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</si>
  <si>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</si>
  <si>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</si>
  <si>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</si>
  <si>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</si>
  <si>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</si>
  <si>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</si>
  <si>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</si>
  <si>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</si>
  <si>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</si>
  <si>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</si>
  <si>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</si>
  <si>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</si>
  <si>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</si>
  <si>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</si>
  <si>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</si>
  <si>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</si>
  <si>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</si>
  <si>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</si>
  <si>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</si>
  <si>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</si>
  <si>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</si>
  <si>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</si>
  <si>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</si>
  <si>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</si>
  <si>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</si>
  <si>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</si>
  <si>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</si>
  <si>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</si>
  <si>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</si>
  <si>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</si>
  <si>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</si>
  <si>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</si>
  <si>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</si>
  <si>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</si>
  <si>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</si>
  <si>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</si>
  <si>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</si>
  <si>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</si>
  <si>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</si>
  <si>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</si>
  <si>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</si>
  <si>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</si>
  <si>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</si>
  <si>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</si>
  <si>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</si>
  <si>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</si>
  <si>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</si>
  <si>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</si>
  <si>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</si>
  <si>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</si>
  <si>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</si>
  <si>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</si>
  <si>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</si>
  <si>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</si>
  <si>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</si>
  <si>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</si>
  <si>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</si>
  <si>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</si>
  <si>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</si>
  <si>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</si>
  <si>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</si>
  <si>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</si>
  <si>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</si>
  <si>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</si>
  <si>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</si>
  <si>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</si>
  <si>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</si>
  <si>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</si>
  <si>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</si>
  <si>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</si>
  <si>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</si>
  <si>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</si>
  <si>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</si>
  <si>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</si>
  <si>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</si>
  <si>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</si>
  <si>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</si>
  <si>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</si>
  <si>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</si>
  <si>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</si>
  <si>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</si>
  <si>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</si>
  <si>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</si>
  <si>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</si>
  <si>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</si>
  <si>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</si>
  <si>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</si>
  <si>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</si>
  <si>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</si>
  <si>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</si>
  <si>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</si>
  <si>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</si>
  <si>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</si>
  <si>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</si>
  <si>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</si>
  <si>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</si>
  <si>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</si>
  <si>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</si>
  <si>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</si>
  <si>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</si>
  <si>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</si>
  <si>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</si>
  <si>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</si>
  <si>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</si>
  <si>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</si>
  <si>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</si>
  <si>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</si>
  <si>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</si>
  <si>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</si>
  <si>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</si>
  <si>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</si>
  <si>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</si>
  <si>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</si>
  <si>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</si>
  <si>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</si>
  <si>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</si>
  <si>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</si>
  <si>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</si>
  <si>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</si>
  <si>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</si>
  <si>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</si>
  <si>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</si>
  <si>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</si>
  <si>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</si>
  <si>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</si>
  <si>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</si>
  <si>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</si>
  <si>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</si>
  <si>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</si>
  <si>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</si>
  <si>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</si>
  <si>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</si>
  <si>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</si>
  <si>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</si>
  <si>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</si>
  <si>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</si>
  <si>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</si>
  <si>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</si>
  <si>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</si>
  <si>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</si>
  <si>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</si>
  <si>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</si>
  <si>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</si>
  <si>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</si>
  <si>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</si>
  <si>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</si>
  <si>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</si>
  <si>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</si>
  <si>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</si>
  <si>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</si>
  <si>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</si>
  <si>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</si>
  <si>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</si>
  <si>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</si>
  <si>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</si>
  <si>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</si>
  <si>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</si>
  <si>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</si>
  <si>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</si>
  <si>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</si>
  <si>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</si>
  <si>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</si>
  <si>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</si>
  <si>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</si>
  <si>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</si>
  <si>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</si>
  <si>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</si>
  <si>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</si>
  <si>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</si>
  <si>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</si>
  <si>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</si>
  <si>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</si>
  <si>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</si>
  <si>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</si>
  <si>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</si>
  <si>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</si>
  <si>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</si>
  <si>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</si>
  <si>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</si>
  <si>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</si>
  <si>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</si>
  <si>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</si>
  <si>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</si>
  <si>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</si>
  <si>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</si>
  <si>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</si>
  <si>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</si>
  <si>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</si>
  <si>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</si>
  <si>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</si>
  <si>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</si>
  <si>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</si>
  <si>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</si>
  <si>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</si>
  <si>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</si>
  <si>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</si>
  <si>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</si>
  <si>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</si>
  <si>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</si>
  <si>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</si>
  <si>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</si>
  <si>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</si>
  <si>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</si>
  <si>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</si>
  <si>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</si>
  <si>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</si>
  <si>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</si>
  <si>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</si>
  <si>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</si>
  <si>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</si>
  <si>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</si>
  <si>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</si>
  <si>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</si>
  <si>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</si>
  <si>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</si>
  <si>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</si>
  <si>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</si>
  <si>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</si>
  <si>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</si>
  <si>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</si>
  <si>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</si>
  <si>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</si>
  <si>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</si>
  <si>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</si>
  <si>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</si>
  <si>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</si>
  <si>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</si>
  <si>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</si>
  <si>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</si>
  <si>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</si>
  <si>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</si>
  <si>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</si>
  <si>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</si>
  <si>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</si>
  <si>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</si>
  <si>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</si>
  <si>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</si>
  <si>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</si>
  <si>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</si>
  <si>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</si>
  <si>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</si>
  <si>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</si>
  <si>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</si>
  <si>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</si>
  <si>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</si>
  <si>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</si>
  <si>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</si>
  <si>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</si>
  <si>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</si>
  <si>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</si>
  <si>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</si>
  <si>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</si>
  <si>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</si>
  <si>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</si>
  <si>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</si>
  <si>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</si>
  <si>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</si>
  <si>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</si>
  <si>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</si>
  <si>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</si>
  <si>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</si>
  <si>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</si>
  <si>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</si>
  <si>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</si>
  <si>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</si>
  <si>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</si>
  <si>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</si>
  <si>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</si>
  <si>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</si>
  <si>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</si>
  <si>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</si>
  <si>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</si>
  <si>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</si>
  <si>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</si>
  <si>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</si>
  <si>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</si>
  <si>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</si>
  <si>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</si>
  <si>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</si>
  <si>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</si>
  <si>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</si>
  <si>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</si>
  <si>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</si>
  <si>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</si>
  <si>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</si>
  <si>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</si>
  <si>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</si>
  <si>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</si>
  <si>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</si>
  <si>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</si>
  <si>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</si>
  <si>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</si>
  <si>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</si>
  <si>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</si>
  <si>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</si>
  <si>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</si>
  <si>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</si>
  <si>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</si>
  <si>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</si>
  <si>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</si>
  <si>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</si>
  <si>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</si>
  <si>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</si>
  <si>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</si>
  <si>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</si>
  <si>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</si>
  <si>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</si>
  <si>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</si>
  <si>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</si>
  <si>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</si>
  <si>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</si>
  <si>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</si>
  <si>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</si>
  <si>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</si>
  <si>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</si>
  <si>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</si>
  <si>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</si>
  <si>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</si>
  <si>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</si>
  <si>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</si>
  <si>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</si>
  <si>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</si>
  <si>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</si>
  <si>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</si>
  <si>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</si>
  <si>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</si>
  <si>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</si>
  <si>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</si>
  <si>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</si>
  <si>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</si>
  <si>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</si>
  <si>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</si>
  <si>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</si>
  <si>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</si>
  <si>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</si>
  <si>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</si>
  <si>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</si>
  <si>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</si>
  <si>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</si>
  <si>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</si>
  <si>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</si>
  <si>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</si>
  <si>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</si>
  <si>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</si>
  <si>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</si>
  <si>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</si>
  <si>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</si>
  <si>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</si>
  <si>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</si>
  <si>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</si>
  <si>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</si>
  <si>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</si>
  <si>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</si>
  <si>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</si>
  <si>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</si>
  <si>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</si>
  <si>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</si>
  <si>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</si>
  <si>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</si>
  <si>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</si>
  <si>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</si>
  <si>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</si>
  <si>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</si>
  <si>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</si>
  <si>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</si>
  <si>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</si>
  <si>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</si>
  <si>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</si>
  <si>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</si>
  <si>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</si>
  <si>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</si>
  <si>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</si>
  <si>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</si>
  <si>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</si>
  <si>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</si>
  <si>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</si>
  <si>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</si>
  <si>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</si>
  <si>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</si>
  <si>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</si>
  <si>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</si>
  <si>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</si>
  <si>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</si>
  <si>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</si>
  <si>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</si>
  <si>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</si>
  <si>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</si>
  <si>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</si>
  <si>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</si>
  <si>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</si>
  <si>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</si>
  <si>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</si>
  <si>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</si>
  <si>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</si>
  <si>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</si>
  <si>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</si>
  <si>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</si>
  <si>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</si>
  <si>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</si>
  <si>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</si>
  <si>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</si>
  <si>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</si>
  <si>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</si>
  <si>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</si>
  <si>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</si>
  <si>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</si>
  <si>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</si>
  <si>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</si>
  <si>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</si>
  <si>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</si>
  <si>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</si>
  <si>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</si>
  <si>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</si>
  <si>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</si>
  <si>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</si>
  <si>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</si>
  <si>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</si>
  <si>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</si>
  <si>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</si>
  <si>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</si>
  <si>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</si>
  <si>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</si>
  <si>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</si>
  <si>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</si>
  <si>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</si>
  <si>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</si>
  <si>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</si>
  <si>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</si>
  <si>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</si>
  <si>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</si>
  <si>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</si>
  <si>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</si>
  <si>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</si>
  <si>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</si>
  <si>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</si>
  <si>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</si>
  <si>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</si>
  <si>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</si>
  <si>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</si>
  <si>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</si>
  <si>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</si>
  <si>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</si>
  <si>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</si>
  <si>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</si>
  <si>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</si>
  <si>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</si>
  <si>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</si>
  <si>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</si>
  <si>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</si>
  <si>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</si>
  <si>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</si>
  <si>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</si>
  <si>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</si>
  <si>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</si>
  <si>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</si>
  <si>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</si>
  <si>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</si>
  <si>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</si>
  <si>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</si>
  <si>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</si>
  <si>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</si>
  <si>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</si>
  <si>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</si>
  <si>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</si>
  <si>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</si>
  <si>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</si>
  <si>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</si>
  <si>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</si>
  <si>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</si>
  <si>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</si>
  <si>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</si>
  <si>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</si>
  <si>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</si>
  <si>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</si>
  <si>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</si>
  <si>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</si>
  <si>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</si>
  <si>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</si>
  <si>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</si>
  <si>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</si>
  <si>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</si>
  <si>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</si>
  <si>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</si>
  <si>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</si>
  <si>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</si>
  <si>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</si>
  <si>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</si>
  <si>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</si>
  <si>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</si>
  <si>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</si>
  <si>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</si>
  <si>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</si>
  <si>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</si>
  <si>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</si>
  <si>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</si>
  <si>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</si>
  <si>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</si>
  <si>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</si>
  <si>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</si>
  <si>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</si>
  <si>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</si>
  <si>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</si>
  <si>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</si>
  <si>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</si>
  <si>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</si>
  <si>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</si>
  <si>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</si>
  <si>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</si>
  <si>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</si>
  <si>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</si>
  <si>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</si>
  <si>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</si>
  <si>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</si>
  <si>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</si>
  <si>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</si>
  <si>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</si>
  <si>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</si>
  <si>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</si>
  <si>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</si>
  <si>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</si>
  <si>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</si>
  <si>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</si>
  <si>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</si>
  <si>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</si>
  <si>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</si>
  <si>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</si>
  <si>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</si>
  <si>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</si>
  <si>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</si>
  <si>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</si>
  <si>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</si>
  <si>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</si>
  <si>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</si>
  <si>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</si>
  <si>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</si>
  <si>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</si>
  <si>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</si>
  <si>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</si>
  <si>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</si>
  <si>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</si>
  <si>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</si>
  <si>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</si>
  <si>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</si>
  <si>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</si>
  <si>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</si>
  <si>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</si>
  <si>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</si>
  <si>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</si>
  <si>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</si>
  <si>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</si>
  <si>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</si>
  <si>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</si>
  <si>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</si>
  <si>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</si>
  <si>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</si>
  <si>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</si>
  <si>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</si>
  <si>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</si>
  <si>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</si>
  <si>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</si>
  <si>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</si>
  <si>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</si>
  <si>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</si>
  <si>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</si>
  <si>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</si>
  <si>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</si>
  <si>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</si>
  <si>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</si>
  <si>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</si>
  <si>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</si>
  <si>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</si>
  <si>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</si>
  <si>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</si>
  <si>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</si>
  <si>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</si>
  <si>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</si>
  <si>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</si>
  <si>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</si>
  <si>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</si>
  <si>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</si>
  <si>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</si>
  <si>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</si>
  <si>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</si>
  <si>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</si>
  <si>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</si>
  <si>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</si>
  <si>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</si>
  <si>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</si>
  <si>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за I  квартал 2020 года</t>
  </si>
  <si>
    <t>Год раскрытия информации:  2020 год</t>
  </si>
  <si>
    <t>Принятие основных средств и нематериальных активов к бухгалтерскому учету  2020 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</si>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</sst>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  <numFmt numFmtId="170" formatCode="0.0"/>
  </numFmts>
  <fonts count="7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sz val="9"/>
      <color rgb="FFC00000"/>
      <name val="Calibri"/>
      <family val="2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43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74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43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43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43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43" fontId="11" fillId="0" borderId="13" xfId="57" applyNumberFormat="1" applyFont="1" applyFill="1" applyBorder="1" applyAlignment="1">
      <alignment horizontal="left" vertical="center" wrapText="1"/>
    </xf>
    <xf numFmtId="43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43" fontId="11" fillId="0" borderId="10" xfId="57" applyNumberFormat="1" applyFont="1" applyFill="1" applyBorder="1" applyAlignment="1">
      <alignment horizontal="left" vertical="center" wrapText="1"/>
    </xf>
    <xf numFmtId="43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43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43" fontId="11" fillId="0" borderId="11" xfId="57" applyNumberFormat="1" applyFont="1" applyFill="1" applyBorder="1" applyAlignment="1">
      <alignment horizontal="left" vertical="center" wrapText="1"/>
    </xf>
    <xf numFmtId="43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57" fillId="24" borderId="11" xfId="37" applyFont="1" applyFill="1" applyBorder="1" applyAlignment="1">
      <alignment horizontal="center" vertical="center" wrapText="1"/>
    </xf>
    <xf numFmtId="0" fontId="57" fillId="0" borderId="0" xfId="37" applyFont="1" applyAlignment="1">
      <alignment horizontal="right"/>
    </xf>
    <xf numFmtId="0" fontId="57" fillId="24" borderId="0" xfId="37" applyFont="1" applyFill="1"/>
    <xf numFmtId="0" fontId="57" fillId="24" borderId="0" xfId="37" applyFont="1" applyFill="1" applyAlignment="1">
      <alignment horizontal="right" vertical="center"/>
    </xf>
    <xf numFmtId="0" fontId="57" fillId="24" borderId="0" xfId="37" applyFont="1" applyFill="1" applyAlignment="1">
      <alignment horizontal="right"/>
    </xf>
    <xf numFmtId="0" fontId="57" fillId="24" borderId="0" xfId="37" applyFont="1" applyFill="1" applyBorder="1"/>
    <xf numFmtId="0" fontId="64" fillId="24" borderId="0" xfId="44" applyFont="1" applyFill="1" applyBorder="1"/>
    <xf numFmtId="0" fontId="65" fillId="24" borderId="0" xfId="45" applyFont="1" applyFill="1" applyBorder="1" applyAlignment="1">
      <alignment vertical="center"/>
    </xf>
    <xf numFmtId="0" fontId="57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 textRotation="90" wrapText="1"/>
    </xf>
    <xf numFmtId="16" fontId="65" fillId="24" borderId="10" xfId="45" applyNumberFormat="1" applyFont="1" applyFill="1" applyBorder="1" applyAlignment="1">
      <alignment horizontal="center" vertical="center"/>
    </xf>
    <xf numFmtId="14" fontId="65" fillId="24" borderId="10" xfId="45" applyNumberFormat="1" applyFont="1" applyFill="1" applyBorder="1" applyAlignment="1">
      <alignment horizontal="center" vertical="center"/>
    </xf>
    <xf numFmtId="165" fontId="57" fillId="24" borderId="10" xfId="0" applyNumberFormat="1" applyFont="1" applyFill="1" applyBorder="1" applyAlignment="1">
      <alignment horizontal="center" vertical="center" wrapText="1"/>
    </xf>
    <xf numFmtId="0" fontId="57" fillId="24" borderId="0" xfId="37" applyFont="1" applyFill="1" applyBorder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65" fillId="24" borderId="10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5" borderId="10" xfId="45" applyFont="1" applyFill="1" applyBorder="1" applyAlignment="1">
      <alignment horizontal="center" vertical="center"/>
    </xf>
    <xf numFmtId="4" fontId="57" fillId="25" borderId="10" xfId="37" applyNumberFormat="1" applyFont="1" applyFill="1" applyBorder="1" applyAlignment="1">
      <alignment horizontal="center" vertical="center"/>
    </xf>
    <xf numFmtId="4" fontId="65" fillId="24" borderId="10" xfId="45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" fontId="57" fillId="24" borderId="10" xfId="37" applyNumberFormat="1" applyFont="1" applyFill="1" applyBorder="1" applyAlignment="1">
      <alignment horizontal="center" vertical="center"/>
    </xf>
    <xf numFmtId="1" fontId="57" fillId="24" borderId="10" xfId="0" applyNumberFormat="1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169" fontId="65" fillId="24" borderId="10" xfId="45" applyNumberFormat="1" applyFont="1" applyFill="1" applyBorder="1" applyAlignment="1">
      <alignment horizontal="center" vertical="center"/>
    </xf>
    <xf numFmtId="4" fontId="63" fillId="27" borderId="10" xfId="37" applyNumberFormat="1" applyFont="1" applyFill="1" applyBorder="1" applyAlignment="1">
      <alignment horizontal="center" vertical="center"/>
    </xf>
    <xf numFmtId="4" fontId="63" fillId="26" borderId="10" xfId="37" applyNumberFormat="1" applyFont="1" applyFill="1" applyBorder="1" applyAlignment="1">
      <alignment horizontal="center" vertical="center"/>
    </xf>
    <xf numFmtId="4" fontId="63" fillId="27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" fontId="68" fillId="27" borderId="10" xfId="37" applyNumberFormat="1" applyFont="1" applyFill="1" applyBorder="1" applyAlignment="1">
      <alignment horizontal="center" vertical="center"/>
    </xf>
    <xf numFmtId="165" fontId="63" fillId="26" borderId="10" xfId="37" applyNumberFormat="1" applyFont="1" applyFill="1" applyBorder="1" applyAlignment="1">
      <alignment horizontal="center" vertical="center" wrapText="1"/>
    </xf>
    <xf numFmtId="165" fontId="66" fillId="26" borderId="10" xfId="37" applyNumberFormat="1" applyFont="1" applyFill="1" applyBorder="1" applyAlignment="1">
      <alignment horizontal="center" vertical="center" wrapText="1"/>
    </xf>
    <xf numFmtId="0" fontId="57" fillId="24" borderId="10" xfId="37" applyFont="1" applyFill="1" applyBorder="1"/>
    <xf numFmtId="4" fontId="68" fillId="24" borderId="10" xfId="45" applyNumberFormat="1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0" fontId="68" fillId="24" borderId="0" xfId="37" applyFont="1" applyFill="1" applyBorder="1"/>
    <xf numFmtId="0" fontId="68" fillId="24" borderId="0" xfId="37" applyFont="1" applyFill="1"/>
    <xf numFmtId="4" fontId="68" fillId="25" borderId="10" xfId="37" applyNumberFormat="1" applyFont="1" applyFill="1" applyBorder="1" applyAlignment="1">
      <alignment horizontal="center" vertical="center"/>
    </xf>
    <xf numFmtId="0" fontId="68" fillId="25" borderId="10" xfId="45" applyFont="1" applyFill="1" applyBorder="1" applyAlignment="1">
      <alignment horizontal="center" vertical="center"/>
    </xf>
    <xf numFmtId="165" fontId="68" fillId="24" borderId="10" xfId="0" applyNumberFormat="1" applyFont="1" applyFill="1" applyBorder="1" applyAlignment="1">
      <alignment horizontal="center" vertical="center" wrapText="1"/>
    </xf>
    <xf numFmtId="1" fontId="68" fillId="24" borderId="10" xfId="0" applyNumberFormat="1" applyFont="1" applyFill="1" applyBorder="1" applyAlignment="1">
      <alignment horizontal="center" vertical="center" wrapText="1"/>
    </xf>
    <xf numFmtId="165" fontId="68" fillId="27" borderId="10" xfId="37" applyNumberFormat="1" applyFont="1" applyFill="1" applyBorder="1" applyAlignment="1">
      <alignment horizontal="center" vertical="center"/>
    </xf>
    <xf numFmtId="3" fontId="68" fillId="24" borderId="10" xfId="45" applyNumberFormat="1" applyFont="1" applyFill="1" applyBorder="1" applyAlignment="1">
      <alignment horizontal="center" vertical="center"/>
    </xf>
    <xf numFmtId="4" fontId="57" fillId="24" borderId="10" xfId="45" applyNumberFormat="1" applyFont="1" applyFill="1" applyBorder="1" applyAlignment="1">
      <alignment horizontal="center" vertical="center"/>
    </xf>
    <xf numFmtId="3" fontId="57" fillId="24" borderId="10" xfId="45" applyNumberFormat="1" applyFont="1" applyFill="1" applyBorder="1" applyAlignment="1">
      <alignment horizontal="center" vertical="center"/>
    </xf>
    <xf numFmtId="0" fontId="57" fillId="24" borderId="10" xfId="45" applyFont="1" applyFill="1" applyBorder="1" applyAlignment="1">
      <alignment horizontal="center" vertical="center"/>
    </xf>
    <xf numFmtId="0" fontId="57" fillId="25" borderId="10" xfId="45" applyFont="1" applyFill="1" applyBorder="1" applyAlignment="1">
      <alignment horizontal="center" vertical="center"/>
    </xf>
    <xf numFmtId="169" fontId="68" fillId="24" borderId="10" xfId="45" applyNumberFormat="1" applyFont="1" applyFill="1" applyBorder="1" applyAlignment="1">
      <alignment horizontal="center" vertical="center"/>
    </xf>
    <xf numFmtId="170" fontId="68" fillId="24" borderId="10" xfId="0" applyNumberFormat="1" applyFont="1" applyFill="1" applyBorder="1" applyAlignment="1">
      <alignment horizontal="center" vertical="center" wrapText="1"/>
    </xf>
    <xf numFmtId="0" fontId="69" fillId="24" borderId="10" xfId="44" applyFont="1" applyFill="1" applyBorder="1" applyAlignment="1">
      <alignment horizontal="center"/>
    </xf>
    <xf numFmtId="0" fontId="68" fillId="24" borderId="10" xfId="37" applyFont="1" applyFill="1" applyBorder="1"/>
    <xf numFmtId="0" fontId="68" fillId="24" borderId="0" xfId="0" applyFont="1" applyFill="1"/>
    <xf numFmtId="0" fontId="65" fillId="26" borderId="10" xfId="45" applyFont="1" applyFill="1" applyBorder="1" applyAlignment="1">
      <alignment horizontal="center" vertical="center" textRotation="90" wrapText="1"/>
    </xf>
    <xf numFmtId="2" fontId="63" fillId="24" borderId="13" xfId="0" applyNumberFormat="1" applyFont="1" applyFill="1" applyBorder="1" applyAlignment="1">
      <alignment horizontal="center" vertical="center"/>
    </xf>
    <xf numFmtId="1" fontId="63" fillId="24" borderId="13" xfId="0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2" xfId="45" applyFont="1" applyFill="1" applyBorder="1" applyAlignment="1">
      <alignment horizontal="center" vertical="center" wrapText="1"/>
    </xf>
    <xf numFmtId="0" fontId="65" fillId="24" borderId="24" xfId="45" applyFont="1" applyFill="1" applyBorder="1" applyAlignment="1">
      <alignment horizontal="center" vertical="center" wrapText="1"/>
    </xf>
    <xf numFmtId="0" fontId="65" fillId="24" borderId="18" xfId="45" applyFont="1" applyFill="1" applyBorder="1" applyAlignment="1">
      <alignment horizontal="center" vertical="center" wrapText="1"/>
    </xf>
    <xf numFmtId="0" fontId="65" fillId="24" borderId="12" xfId="45" applyFont="1" applyFill="1" applyBorder="1" applyAlignment="1">
      <alignment horizontal="center" vertical="center"/>
    </xf>
    <xf numFmtId="0" fontId="65" fillId="24" borderId="24" xfId="45" applyFont="1" applyFill="1" applyBorder="1" applyAlignment="1">
      <alignment horizontal="center" vertical="center"/>
    </xf>
    <xf numFmtId="0" fontId="57" fillId="24" borderId="16" xfId="37" applyFont="1" applyFill="1" applyBorder="1" applyAlignment="1">
      <alignment horizontal="center" vertical="center" wrapText="1"/>
    </xf>
    <xf numFmtId="0" fontId="57" fillId="24" borderId="15" xfId="37" applyFont="1" applyFill="1" applyBorder="1" applyAlignment="1">
      <alignment horizontal="center" vertical="center" wrapText="1"/>
    </xf>
    <xf numFmtId="0" fontId="57" fillId="24" borderId="20" xfId="37" applyFont="1" applyFill="1" applyBorder="1" applyAlignment="1">
      <alignment horizontal="center" vertical="center" wrapText="1"/>
    </xf>
    <xf numFmtId="0" fontId="57" fillId="24" borderId="22" xfId="37" applyFont="1" applyFill="1" applyBorder="1" applyAlignment="1">
      <alignment horizontal="center" vertical="center" wrapText="1"/>
    </xf>
    <xf numFmtId="0" fontId="57" fillId="24" borderId="0" xfId="37" applyFont="1" applyFill="1" applyBorder="1" applyAlignment="1">
      <alignment horizontal="center" vertical="center" wrapText="1"/>
    </xf>
    <xf numFmtId="0" fontId="57" fillId="24" borderId="23" xfId="37" applyFont="1" applyFill="1" applyBorder="1" applyAlignment="1">
      <alignment horizontal="center" vertical="center" wrapText="1"/>
    </xf>
    <xf numFmtId="0" fontId="57" fillId="24" borderId="14" xfId="37" applyFont="1" applyFill="1" applyBorder="1" applyAlignment="1">
      <alignment horizontal="center" vertical="center" wrapText="1"/>
    </xf>
    <xf numFmtId="0" fontId="57" fillId="24" borderId="21" xfId="37" applyFont="1" applyFill="1" applyBorder="1" applyAlignment="1">
      <alignment horizontal="center" vertical="center" wrapText="1"/>
    </xf>
    <xf numFmtId="0" fontId="57" fillId="24" borderId="19" xfId="37" applyFont="1" applyFill="1" applyBorder="1" applyAlignment="1">
      <alignment horizontal="center" vertical="center" wrapText="1"/>
    </xf>
    <xf numFmtId="0" fontId="57" fillId="24" borderId="10" xfId="37" applyFont="1" applyFill="1" applyBorder="1" applyAlignment="1">
      <alignment horizontal="center" vertical="center" wrapText="1"/>
    </xf>
    <xf numFmtId="0" fontId="40" fillId="24" borderId="0" xfId="55" applyFont="1" applyFill="1" applyAlignment="1">
      <alignment horizontal="center" vertic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8" xfId="45" applyFont="1" applyFill="1" applyBorder="1" applyAlignment="1">
      <alignment horizontal="center" vertical="center"/>
    </xf>
    <xf numFmtId="0" fontId="57" fillId="24" borderId="0" xfId="37" applyFont="1" applyFill="1" applyBorder="1" applyAlignment="1">
      <alignment horizontal="center"/>
    </xf>
    <xf numFmtId="0" fontId="57" fillId="24" borderId="0" xfId="37" applyFont="1" applyFill="1" applyAlignment="1">
      <alignment horizontal="center" wrapText="1"/>
    </xf>
    <xf numFmtId="0" fontId="57" fillId="24" borderId="0" xfId="0" applyFont="1" applyFill="1" applyAlignment="1">
      <alignment horizontal="center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0" xfId="37" applyNumberFormat="1" applyFont="1" applyFill="1" applyBorder="1" applyAlignment="1">
      <alignment horizontal="center" vertical="center" wrapText="1"/>
    </xf>
    <xf numFmtId="49" fontId="71" fillId="27" borderId="10" xfId="55" applyNumberFormat="1" applyFont="1" applyFill="1" applyBorder="1" applyAlignment="1">
      <alignment horizontal="center" vertical="center"/>
    </xf>
    <xf numFmtId="49" fontId="71" fillId="27" borderId="10" xfId="37" applyNumberFormat="1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49" fontId="72" fillId="24" borderId="10" xfId="37" applyNumberFormat="1" applyFont="1" applyFill="1" applyBorder="1" applyAlignment="1">
      <alignment horizontal="center" vertical="center" wrapText="1"/>
    </xf>
    <xf numFmtId="49" fontId="70" fillId="24" borderId="10" xfId="977" applyNumberFormat="1" applyFont="1" applyFill="1" applyBorder="1" applyAlignment="1">
      <alignment horizontal="center" vertical="center" wrapText="1"/>
    </xf>
    <xf numFmtId="49" fontId="71" fillId="27" borderId="10" xfId="977" applyNumberFormat="1" applyFont="1" applyFill="1" applyBorder="1" applyAlignment="1">
      <alignment horizontal="center" vertical="center" wrapText="1"/>
    </xf>
    <xf numFmtId="0" fontId="70" fillId="24" borderId="10" xfId="37" applyFont="1" applyFill="1" applyBorder="1" applyAlignment="1">
      <alignment horizontal="center"/>
    </xf>
    <xf numFmtId="0" fontId="70" fillId="24" borderId="10" xfId="37" applyFont="1" applyFill="1" applyBorder="1" applyAlignment="1">
      <alignment vertical="center"/>
    </xf>
    <xf numFmtId="0" fontId="70" fillId="24" borderId="10" xfId="37" applyFont="1" applyFill="1" applyBorder="1" applyAlignment="1">
      <alignment horizontal="center" vertical="center"/>
    </xf>
    <xf numFmtId="0" fontId="71" fillId="27" borderId="10" xfId="37" applyFont="1" applyFill="1" applyBorder="1" applyAlignment="1">
      <alignment horizontal="center"/>
    </xf>
    <xf numFmtId="0" fontId="71" fillId="27" borderId="10" xfId="37" applyFont="1" applyFill="1" applyBorder="1" applyAlignment="1">
      <alignment vertical="center" wrapText="1"/>
    </xf>
    <xf numFmtId="0" fontId="71" fillId="27" borderId="10" xfId="37" applyFont="1" applyFill="1" applyBorder="1" applyAlignment="1">
      <alignment horizontal="center" vertical="center"/>
    </xf>
    <xf numFmtId="0" fontId="71" fillId="27" borderId="10" xfId="37" applyFont="1" applyFill="1" applyBorder="1" applyAlignment="1">
      <alignment vertical="center"/>
    </xf>
    <xf numFmtId="0" fontId="71" fillId="27" borderId="10" xfId="37" applyFont="1" applyFill="1" applyBorder="1"/>
    <xf numFmtId="165" fontId="63" fillId="26" borderId="11" xfId="37" applyNumberFormat="1" applyFont="1" applyFill="1" applyBorder="1" applyAlignment="1">
      <alignment horizontal="center" vertical="center" wrapText="1"/>
    </xf>
    <xf numFmtId="4" fontId="65" fillId="24" borderId="11" xfId="45" applyNumberFormat="1" applyFont="1" applyFill="1" applyBorder="1" applyAlignment="1">
      <alignment horizontal="center" vertical="center"/>
    </xf>
    <xf numFmtId="4" fontId="57" fillId="24" borderId="11" xfId="37" applyNumberFormat="1" applyFont="1" applyFill="1" applyBorder="1" applyAlignment="1">
      <alignment horizontal="center" vertical="center"/>
    </xf>
    <xf numFmtId="0" fontId="57" fillId="24" borderId="11" xfId="37" applyFont="1" applyFill="1" applyBorder="1"/>
    <xf numFmtId="4" fontId="70" fillId="24" borderId="10" xfId="37" applyNumberFormat="1" applyFont="1" applyFill="1" applyBorder="1" applyAlignment="1">
      <alignment horizontal="center" vertical="center"/>
    </xf>
    <xf numFmtId="165" fontId="70" fillId="26" borderId="10" xfId="37" applyNumberFormat="1" applyFont="1" applyFill="1" applyBorder="1" applyAlignment="1">
      <alignment horizontal="center" vertical="center"/>
    </xf>
    <xf numFmtId="168" fontId="71" fillId="27" borderId="10" xfId="37" applyNumberFormat="1" applyFont="1" applyFill="1" applyBorder="1" applyAlignment="1">
      <alignment horizontal="center" vertical="center"/>
    </xf>
    <xf numFmtId="168" fontId="72" fillId="24" borderId="10" xfId="37" applyNumberFormat="1" applyFont="1" applyFill="1" applyBorder="1" applyAlignment="1">
      <alignment horizontal="center" vertical="center"/>
    </xf>
    <xf numFmtId="168" fontId="70" fillId="24" borderId="10" xfId="37" applyNumberFormat="1" applyFont="1" applyFill="1" applyBorder="1" applyAlignment="1">
      <alignment horizontal="center" vertical="center"/>
    </xf>
    <xf numFmtId="168" fontId="70" fillId="24" borderId="10" xfId="37" applyNumberFormat="1" applyFont="1" applyFill="1" applyBorder="1" applyAlignment="1">
      <alignment horizontal="center" vertical="center" wrapText="1"/>
    </xf>
    <xf numFmtId="4" fontId="70" fillId="24" borderId="10" xfId="37" applyNumberFormat="1" applyFont="1" applyFill="1" applyBorder="1" applyAlignment="1">
      <alignment horizontal="center" vertical="center" wrapText="1"/>
    </xf>
    <xf numFmtId="168" fontId="71" fillId="27" borderId="10" xfId="0" applyNumberFormat="1" applyFont="1" applyFill="1" applyBorder="1" applyAlignment="1">
      <alignment horizontal="center" vertical="center"/>
    </xf>
    <xf numFmtId="168" fontId="72" fillId="24" borderId="10" xfId="0" applyNumberFormat="1" applyFont="1" applyFill="1" applyBorder="1" applyAlignment="1">
      <alignment horizontal="center" vertical="center"/>
    </xf>
    <xf numFmtId="168" fontId="70" fillId="24" borderId="10" xfId="0" applyNumberFormat="1" applyFont="1" applyFill="1" applyBorder="1" applyAlignment="1">
      <alignment horizontal="center" vertical="center"/>
    </xf>
    <xf numFmtId="168" fontId="72" fillId="24" borderId="10" xfId="37" applyNumberFormat="1" applyFont="1" applyFill="1" applyBorder="1" applyAlignment="1">
      <alignment horizontal="center" vertical="center" wrapText="1"/>
    </xf>
    <xf numFmtId="168" fontId="71" fillId="27" borderId="10" xfId="37" applyNumberFormat="1" applyFont="1" applyFill="1" applyBorder="1" applyAlignment="1">
      <alignment horizontal="center" vertical="center" wrapText="1"/>
    </xf>
    <xf numFmtId="2" fontId="73" fillId="26" borderId="10" xfId="37" applyNumberFormat="1" applyFont="1" applyFill="1" applyBorder="1" applyAlignment="1">
      <alignment horizontal="center" vertical="center"/>
    </xf>
    <xf numFmtId="2" fontId="73" fillId="24" borderId="10" xfId="37" applyNumberFormat="1" applyFont="1" applyFill="1" applyBorder="1" applyAlignment="1">
      <alignment horizontal="center" vertical="center"/>
    </xf>
    <xf numFmtId="2" fontId="73" fillId="28" borderId="10" xfId="37" applyNumberFormat="1" applyFont="1" applyFill="1" applyBorder="1" applyAlignment="1">
      <alignment horizontal="center" vertical="center"/>
    </xf>
    <xf numFmtId="2" fontId="74" fillId="26" borderId="10" xfId="37" applyNumberFormat="1" applyFont="1" applyFill="1" applyBorder="1" applyAlignment="1">
      <alignment horizontal="center" vertical="center"/>
    </xf>
    <xf numFmtId="2" fontId="74" fillId="24" borderId="10" xfId="37" applyNumberFormat="1" applyFont="1" applyFill="1" applyBorder="1" applyAlignment="1">
      <alignment horizontal="center" vertical="center"/>
    </xf>
    <xf numFmtId="2" fontId="48" fillId="26" borderId="10" xfId="37" applyNumberFormat="1" applyFont="1" applyFill="1" applyBorder="1" applyAlignment="1">
      <alignment horizontal="center" vertical="center" wrapText="1"/>
    </xf>
    <xf numFmtId="2" fontId="48" fillId="24" borderId="10" xfId="37" applyNumberFormat="1" applyFont="1" applyFill="1" applyBorder="1" applyAlignment="1">
      <alignment horizontal="center" vertical="center"/>
    </xf>
    <xf numFmtId="2" fontId="75" fillId="26" borderId="10" xfId="37" applyNumberFormat="1" applyFont="1" applyFill="1" applyBorder="1" applyAlignment="1">
      <alignment horizontal="center" vertical="center"/>
    </xf>
    <xf numFmtId="2" fontId="75" fillId="24" borderId="10" xfId="37" applyNumberFormat="1" applyFont="1" applyFill="1" applyBorder="1" applyAlignment="1">
      <alignment horizontal="center" vertical="center"/>
    </xf>
    <xf numFmtId="2" fontId="48" fillId="26" borderId="10" xfId="37" applyNumberFormat="1" applyFont="1" applyFill="1" applyBorder="1" applyAlignment="1">
      <alignment horizontal="center" vertical="center"/>
    </xf>
    <xf numFmtId="2" fontId="48" fillId="26" borderId="10" xfId="0" applyNumberFormat="1" applyFont="1" applyFill="1" applyBorder="1" applyAlignment="1">
      <alignment horizontal="center" vertical="center"/>
    </xf>
    <xf numFmtId="2" fontId="74" fillId="28" borderId="10" xfId="37" applyNumberFormat="1" applyFont="1" applyFill="1" applyBorder="1" applyAlignment="1">
      <alignment horizontal="center" vertical="center"/>
    </xf>
    <xf numFmtId="2" fontId="48" fillId="28" borderId="10" xfId="37" applyNumberFormat="1" applyFont="1" applyFill="1" applyBorder="1" applyAlignment="1">
      <alignment horizontal="center" vertical="center"/>
    </xf>
    <xf numFmtId="4" fontId="73" fillId="24" borderId="10" xfId="37" applyNumberFormat="1" applyFont="1" applyFill="1" applyBorder="1" applyAlignment="1">
      <alignment horizontal="center" vertical="center"/>
    </xf>
    <xf numFmtId="4" fontId="73" fillId="26" borderId="10" xfId="37" applyNumberFormat="1" applyFont="1" applyFill="1" applyBorder="1" applyAlignment="1">
      <alignment horizontal="center" vertical="center"/>
    </xf>
    <xf numFmtId="4" fontId="73" fillId="28" borderId="10" xfId="37" applyNumberFormat="1" applyFont="1" applyFill="1" applyBorder="1" applyAlignment="1">
      <alignment horizontal="center" vertical="center"/>
    </xf>
    <xf numFmtId="4" fontId="74" fillId="24" borderId="10" xfId="37" applyNumberFormat="1" applyFont="1" applyFill="1" applyBorder="1" applyAlignment="1">
      <alignment horizontal="center" vertical="center"/>
    </xf>
    <xf numFmtId="165" fontId="74" fillId="24" borderId="10" xfId="37" applyNumberFormat="1" applyFont="1" applyFill="1" applyBorder="1" applyAlignment="1">
      <alignment horizontal="center" vertical="center"/>
    </xf>
    <xf numFmtId="4" fontId="48" fillId="26" borderId="10" xfId="37" applyNumberFormat="1" applyFont="1" applyFill="1" applyBorder="1" applyAlignment="1">
      <alignment horizontal="center" vertical="center"/>
    </xf>
    <xf numFmtId="4" fontId="75" fillId="26" borderId="10" xfId="37" applyNumberFormat="1" applyFont="1" applyFill="1" applyBorder="1" applyAlignment="1">
      <alignment horizontal="center" vertical="center"/>
    </xf>
    <xf numFmtId="4" fontId="74" fillId="26" borderId="10" xfId="37" applyNumberFormat="1" applyFont="1" applyFill="1" applyBorder="1" applyAlignment="1">
      <alignment horizontal="center" vertical="center"/>
    </xf>
    <xf numFmtId="4" fontId="74" fillId="28" borderId="10" xfId="37" applyNumberFormat="1" applyFont="1" applyFill="1" applyBorder="1" applyAlignment="1">
      <alignment horizontal="center" vertical="center"/>
    </xf>
    <xf numFmtId="4" fontId="48" fillId="28" borderId="10" xfId="37" applyNumberFormat="1" applyFont="1" applyFill="1" applyBorder="1" applyAlignment="1">
      <alignment horizontal="center" vertical="center"/>
    </xf>
    <xf numFmtId="2" fontId="74" fillId="26" borderId="10" xfId="0" applyNumberFormat="1" applyFont="1" applyFill="1" applyBorder="1" applyAlignment="1">
      <alignment horizontal="center" vertical="center"/>
    </xf>
    <xf numFmtId="2" fontId="74" fillId="26" borderId="10" xfId="0" applyNumberFormat="1" applyFont="1" applyFill="1" applyBorder="1" applyAlignment="1">
      <alignment horizontal="center" vertical="center" wrapText="1"/>
    </xf>
  </cellXfs>
  <cellStyles count="978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977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806"/>
    <cellStyle name="Обычный 12" xfId="625"/>
    <cellStyle name="Обычный 12 2" xfId="48"/>
    <cellStyle name="Обычный 13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13" xfId="807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14" xfId="808"/>
    <cellStyle name="Обычный 6 2 2" xfId="54"/>
    <cellStyle name="Обычный 6 2 2 10" xfId="285"/>
    <cellStyle name="Обычный 6 2 2 11" xfId="456"/>
    <cellStyle name="Обычный 6 2 2 12" xfId="636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2 5" xfId="813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3 5" xfId="814"/>
    <cellStyle name="Обычный 6 2 2 2 2 2 4" xfId="311"/>
    <cellStyle name="Обычный 6 2 2 2 2 2 5" xfId="482"/>
    <cellStyle name="Обычный 6 2 2 2 2 2 6" xfId="639"/>
    <cellStyle name="Обычный 6 2 2 2 2 2 7" xfId="812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3 5" xfId="815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4 5" xfId="816"/>
    <cellStyle name="Обычный 6 2 2 2 2 5" xfId="307"/>
    <cellStyle name="Обычный 6 2 2 2 2 6" xfId="478"/>
    <cellStyle name="Обычный 6 2 2 2 2 7" xfId="638"/>
    <cellStyle name="Обычный 6 2 2 2 2 8" xfId="811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2 5" xfId="818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3 5" xfId="819"/>
    <cellStyle name="Обычный 6 2 2 2 3 4" xfId="309"/>
    <cellStyle name="Обычный 6 2 2 2 3 5" xfId="480"/>
    <cellStyle name="Обычный 6 2 2 2 3 6" xfId="644"/>
    <cellStyle name="Обычный 6 2 2 2 3 7" xfId="817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4 5" xfId="820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5 5" xfId="821"/>
    <cellStyle name="Обычный 6 2 2 2 6" xfId="290"/>
    <cellStyle name="Обычный 6 2 2 2 7" xfId="461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2 5" xfId="824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3 5" xfId="825"/>
    <cellStyle name="Обычный 6 2 2 3 2 4" xfId="320"/>
    <cellStyle name="Обычный 6 2 2 3 2 5" xfId="491"/>
    <cellStyle name="Обычный 6 2 2 3 2 6" xfId="650"/>
    <cellStyle name="Обычный 6 2 2 3 2 7" xfId="823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3 5" xfId="826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4 5" xfId="827"/>
    <cellStyle name="Обычный 6 2 2 3 5" xfId="302"/>
    <cellStyle name="Обычный 6 2 2 3 6" xfId="473"/>
    <cellStyle name="Обычный 6 2 2 3 7" xfId="649"/>
    <cellStyle name="Обычный 6 2 2 3 8" xfId="82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2 5" xfId="830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3 5" xfId="831"/>
    <cellStyle name="Обычный 6 2 2 4 2 4" xfId="325"/>
    <cellStyle name="Обычный 6 2 2 4 2 5" xfId="496"/>
    <cellStyle name="Обычный 6 2 2 4 2 6" xfId="656"/>
    <cellStyle name="Обычный 6 2 2 4 2 7" xfId="829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3 5" xfId="832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4 5" xfId="833"/>
    <cellStyle name="Обычный 6 2 2 4 5" xfId="295"/>
    <cellStyle name="Обычный 6 2 2 4 6" xfId="466"/>
    <cellStyle name="Обычный 6 2 2 4 7" xfId="655"/>
    <cellStyle name="Обычный 6 2 2 4 8" xfId="828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2 5" xfId="835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3 5" xfId="836"/>
    <cellStyle name="Обычный 6 2 2 5 4" xfId="330"/>
    <cellStyle name="Обычный 6 2 2 5 5" xfId="501"/>
    <cellStyle name="Обычный 6 2 2 5 6" xfId="661"/>
    <cellStyle name="Обычный 6 2 2 5 7" xfId="834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6 5" xfId="837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7 5" xfId="838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8 5" xfId="839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5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2 5" xfId="843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3 5" xfId="844"/>
    <cellStyle name="Обычный 6 2 3 2 2 2 4" xfId="336"/>
    <cellStyle name="Обычный 6 2 3 2 2 2 5" xfId="507"/>
    <cellStyle name="Обычный 6 2 3 2 2 2 6" xfId="669"/>
    <cellStyle name="Обычный 6 2 3 2 2 2 7" xfId="842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3 5" xfId="845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4 5" xfId="846"/>
    <cellStyle name="Обычный 6 2 3 2 2 5" xfId="306"/>
    <cellStyle name="Обычный 6 2 3 2 2 6" xfId="477"/>
    <cellStyle name="Обычный 6 2 3 2 2 7" xfId="668"/>
    <cellStyle name="Обычный 6 2 3 2 2 8" xfId="841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2 5" xfId="848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3 5" xfId="849"/>
    <cellStyle name="Обычный 6 2 3 2 3 4" xfId="308"/>
    <cellStyle name="Обычный 6 2 3 2 3 5" xfId="479"/>
    <cellStyle name="Обычный 6 2 3 2 3 6" xfId="674"/>
    <cellStyle name="Обычный 6 2 3 2 3 7" xfId="847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4 5" xfId="850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5 5" xfId="851"/>
    <cellStyle name="Обычный 6 2 3 2 6" xfId="289"/>
    <cellStyle name="Обычный 6 2 3 2 7" xfId="460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2 5" xfId="854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3 5" xfId="855"/>
    <cellStyle name="Обычный 6 2 3 3 2 4" xfId="345"/>
    <cellStyle name="Обычный 6 2 3 3 2 5" xfId="516"/>
    <cellStyle name="Обычный 6 2 3 3 2 6" xfId="680"/>
    <cellStyle name="Обычный 6 2 3 3 2 7" xfId="853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3 5" xfId="856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4 5" xfId="857"/>
    <cellStyle name="Обычный 6 2 3 3 5" xfId="304"/>
    <cellStyle name="Обычный 6 2 3 3 6" xfId="475"/>
    <cellStyle name="Обычный 6 2 3 3 7" xfId="679"/>
    <cellStyle name="Обычный 6 2 3 3 8" xfId="852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2 5" xfId="860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3 5" xfId="861"/>
    <cellStyle name="Обычный 6 2 3 4 2 4" xfId="350"/>
    <cellStyle name="Обычный 6 2 3 4 2 5" xfId="521"/>
    <cellStyle name="Обычный 6 2 3 4 2 6" xfId="686"/>
    <cellStyle name="Обычный 6 2 3 4 2 7" xfId="859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3 5" xfId="862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4 5" xfId="863"/>
    <cellStyle name="Обычный 6 2 3 4 5" xfId="297"/>
    <cellStyle name="Обычный 6 2 3 4 6" xfId="468"/>
    <cellStyle name="Обычный 6 2 3 4 7" xfId="685"/>
    <cellStyle name="Обычный 6 2 3 4 8" xfId="85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2 5" xfId="865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3 5" xfId="866"/>
    <cellStyle name="Обычный 6 2 3 5 4" xfId="355"/>
    <cellStyle name="Обычный 6 2 3 5 5" xfId="526"/>
    <cellStyle name="Обычный 6 2 3 5 6" xfId="691"/>
    <cellStyle name="Обычный 6 2 3 5 7" xfId="864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6 5" xfId="867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7 5" xfId="868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8 5" xfId="869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2 5" xfId="872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3 5" xfId="873"/>
    <cellStyle name="Обычный 6 2 4 2 4" xfId="361"/>
    <cellStyle name="Обычный 6 2 4 2 5" xfId="532"/>
    <cellStyle name="Обычный 6 2 4 2 6" xfId="698"/>
    <cellStyle name="Обычный 6 2 4 2 7" xfId="871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3 5" xfId="874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4 5" xfId="875"/>
    <cellStyle name="Обычный 6 2 4 5" xfId="301"/>
    <cellStyle name="Обычный 6 2 4 6" xfId="472"/>
    <cellStyle name="Обычный 6 2 4 7" xfId="697"/>
    <cellStyle name="Обычный 6 2 4 8" xfId="870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2 5" xfId="878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3 5" xfId="879"/>
    <cellStyle name="Обычный 6 2 5 2 4" xfId="366"/>
    <cellStyle name="Обычный 6 2 5 2 5" xfId="537"/>
    <cellStyle name="Обычный 6 2 5 2 6" xfId="704"/>
    <cellStyle name="Обычный 6 2 5 2 7" xfId="877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3 5" xfId="880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4 5" xfId="881"/>
    <cellStyle name="Обычный 6 2 5 5" xfId="294"/>
    <cellStyle name="Обычный 6 2 5 6" xfId="465"/>
    <cellStyle name="Обычный 6 2 5 7" xfId="703"/>
    <cellStyle name="Обычный 6 2 5 8" xfId="876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2 5" xfId="883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3 5" xfId="884"/>
    <cellStyle name="Обычный 6 2 6 4" xfId="371"/>
    <cellStyle name="Обычный 6 2 6 5" xfId="542"/>
    <cellStyle name="Обычный 6 2 6 6" xfId="709"/>
    <cellStyle name="Обычный 6 2 6 7" xfId="882"/>
    <cellStyle name="Обычный 6 2 7" xfId="202"/>
    <cellStyle name="Обычный 6 2 7 2" xfId="374"/>
    <cellStyle name="Обычный 6 2 7 3" xfId="545"/>
    <cellStyle name="Обычный 6 2 7 4" xfId="712"/>
    <cellStyle name="Обычный 6 2 7 5" xfId="885"/>
    <cellStyle name="Обычный 6 2 8" xfId="203"/>
    <cellStyle name="Обычный 6 2 8 2" xfId="375"/>
    <cellStyle name="Обычный 6 2 8 3" xfId="546"/>
    <cellStyle name="Обычный 6 2 8 4" xfId="713"/>
    <cellStyle name="Обычный 6 2 8 5" xfId="886"/>
    <cellStyle name="Обычный 6 2 9" xfId="204"/>
    <cellStyle name="Обычный 6 2 9 2" xfId="376"/>
    <cellStyle name="Обычный 6 2 9 3" xfId="547"/>
    <cellStyle name="Обычный 6 2 9 4" xfId="714"/>
    <cellStyle name="Обычный 6 2 9 5" xfId="88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2 5" xfId="890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3 5" xfId="891"/>
    <cellStyle name="Обычный 6 3 2 4" xfId="377"/>
    <cellStyle name="Обычный 6 3 2 5" xfId="548"/>
    <cellStyle name="Обычный 6 3 2 6" xfId="716"/>
    <cellStyle name="Обычный 6 3 2 7" xfId="889"/>
    <cellStyle name="Обычный 6 3 3" xfId="208"/>
    <cellStyle name="Обычный 6 3 3 2" xfId="380"/>
    <cellStyle name="Обычный 6 3 3 3" xfId="551"/>
    <cellStyle name="Обычный 6 3 3 4" xfId="719"/>
    <cellStyle name="Обычный 6 3 3 5" xfId="892"/>
    <cellStyle name="Обычный 6 3 4" xfId="209"/>
    <cellStyle name="Обычный 6 3 4 2" xfId="381"/>
    <cellStyle name="Обычный 6 3 4 3" xfId="552"/>
    <cellStyle name="Обычный 6 3 4 4" xfId="720"/>
    <cellStyle name="Обычный 6 3 4 5" xfId="893"/>
    <cellStyle name="Обычный 6 3 5" xfId="298"/>
    <cellStyle name="Обычный 6 3 6" xfId="469"/>
    <cellStyle name="Обычный 6 3 7" xfId="715"/>
    <cellStyle name="Обычный 6 3 8" xfId="888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2 5" xfId="896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3 5" xfId="897"/>
    <cellStyle name="Обычный 6 4 2 4" xfId="382"/>
    <cellStyle name="Обычный 6 4 2 5" xfId="553"/>
    <cellStyle name="Обычный 6 4 2 6" xfId="722"/>
    <cellStyle name="Обычный 6 4 2 7" xfId="895"/>
    <cellStyle name="Обычный 6 4 3" xfId="213"/>
    <cellStyle name="Обычный 6 4 3 2" xfId="385"/>
    <cellStyle name="Обычный 6 4 3 3" xfId="556"/>
    <cellStyle name="Обычный 6 4 3 4" xfId="725"/>
    <cellStyle name="Обычный 6 4 3 5" xfId="898"/>
    <cellStyle name="Обычный 6 4 4" xfId="214"/>
    <cellStyle name="Обычный 6 4 4 2" xfId="386"/>
    <cellStyle name="Обычный 6 4 4 3" xfId="557"/>
    <cellStyle name="Обычный 6 4 4 4" xfId="726"/>
    <cellStyle name="Обычный 6 4 4 5" xfId="899"/>
    <cellStyle name="Обычный 6 4 5" xfId="291"/>
    <cellStyle name="Обычный 6 4 6" xfId="462"/>
    <cellStyle name="Обычный 6 4 7" xfId="721"/>
    <cellStyle name="Обычный 6 4 8" xfId="894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2 5" xfId="901"/>
    <cellStyle name="Обычный 6 5 3" xfId="217"/>
    <cellStyle name="Обычный 6 5 3 2" xfId="389"/>
    <cellStyle name="Обычный 6 5 3 3" xfId="560"/>
    <cellStyle name="Обычный 6 5 3 4" xfId="729"/>
    <cellStyle name="Обычный 6 5 3 5" xfId="902"/>
    <cellStyle name="Обычный 6 5 4" xfId="387"/>
    <cellStyle name="Обычный 6 5 5" xfId="558"/>
    <cellStyle name="Обычный 6 5 6" xfId="727"/>
    <cellStyle name="Обычный 6 5 7" xfId="900"/>
    <cellStyle name="Обычный 6 6" xfId="218"/>
    <cellStyle name="Обычный 6 6 2" xfId="390"/>
    <cellStyle name="Обычный 6 6 3" xfId="561"/>
    <cellStyle name="Обычный 6 6 4" xfId="730"/>
    <cellStyle name="Обычный 6 6 5" xfId="903"/>
    <cellStyle name="Обычный 6 7" xfId="219"/>
    <cellStyle name="Обычный 6 7 2" xfId="391"/>
    <cellStyle name="Обычный 6 7 3" xfId="562"/>
    <cellStyle name="Обычный 6 7 4" xfId="731"/>
    <cellStyle name="Обычный 6 7 5" xfId="904"/>
    <cellStyle name="Обычный 6 8" xfId="220"/>
    <cellStyle name="Обычный 6 8 2" xfId="392"/>
    <cellStyle name="Обычный 6 8 3" xfId="563"/>
    <cellStyle name="Обычный 6 8 4" xfId="732"/>
    <cellStyle name="Обычный 6 8 5" xfId="905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12" xfId="906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2 5" xfId="909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3 5" xfId="910"/>
    <cellStyle name="Обычный 7 2 2 2 4" xfId="393"/>
    <cellStyle name="Обычный 7 2 2 2 5" xfId="564"/>
    <cellStyle name="Обычный 7 2 2 2 6" xfId="735"/>
    <cellStyle name="Обычный 7 2 2 2 7" xfId="908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3 5" xfId="911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4 5" xfId="912"/>
    <cellStyle name="Обычный 7 2 2 5" xfId="303"/>
    <cellStyle name="Обычный 7 2 2 6" xfId="474"/>
    <cellStyle name="Обычный 7 2 2 7" xfId="734"/>
    <cellStyle name="Обычный 7 2 2 8" xfId="907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2 5" xfId="915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3 5" xfId="916"/>
    <cellStyle name="Обычный 7 2 3 2 4" xfId="398"/>
    <cellStyle name="Обычный 7 2 3 2 5" xfId="569"/>
    <cellStyle name="Обычный 7 2 3 2 6" xfId="741"/>
    <cellStyle name="Обычный 7 2 3 2 7" xfId="914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3 5" xfId="917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4 5" xfId="918"/>
    <cellStyle name="Обычный 7 2 3 5" xfId="296"/>
    <cellStyle name="Обычный 7 2 3 6" xfId="467"/>
    <cellStyle name="Обычный 7 2 3 7" xfId="740"/>
    <cellStyle name="Обычный 7 2 3 8" xfId="913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2 5" xfId="920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3 5" xfId="921"/>
    <cellStyle name="Обычный 7 2 4 4" xfId="403"/>
    <cellStyle name="Обычный 7 2 4 5" xfId="574"/>
    <cellStyle name="Обычный 7 2 4 6" xfId="746"/>
    <cellStyle name="Обычный 7 2 4 7" xfId="919"/>
    <cellStyle name="Обычный 7 2 5" xfId="234"/>
    <cellStyle name="Обычный 7 2 5 2" xfId="406"/>
    <cellStyle name="Обычный 7 2 5 3" xfId="577"/>
    <cellStyle name="Обычный 7 2 5 4" xfId="749"/>
    <cellStyle name="Обычный 7 2 5 5" xfId="922"/>
    <cellStyle name="Обычный 7 2 6" xfId="235"/>
    <cellStyle name="Обычный 7 2 6 2" xfId="407"/>
    <cellStyle name="Обычный 7 2 6 3" xfId="578"/>
    <cellStyle name="Обычный 7 2 6 4" xfId="750"/>
    <cellStyle name="Обычный 7 2 6 5" xfId="923"/>
    <cellStyle name="Обычный 7 2 7" xfId="236"/>
    <cellStyle name="Обычный 7 2 7 2" xfId="408"/>
    <cellStyle name="Обычный 7 2 7 3" xfId="579"/>
    <cellStyle name="Обычный 7 2 7 4" xfId="751"/>
    <cellStyle name="Обычный 7 2 7 5" xfId="924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2 5" xfId="928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3 5" xfId="929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4 5" xfId="930"/>
    <cellStyle name="Обычный 9 2 2 5" xfId="409"/>
    <cellStyle name="Обычный 9 2 2 6" xfId="580"/>
    <cellStyle name="Обычный 9 2 2 7" xfId="754"/>
    <cellStyle name="Обычный 9 2 2 8" xfId="927"/>
    <cellStyle name="Обычный 9 2 3" xfId="241"/>
    <cellStyle name="Обычный 9 2 3 2" xfId="413"/>
    <cellStyle name="Обычный 9 2 3 3" xfId="584"/>
    <cellStyle name="Обычный 9 2 3 4" xfId="758"/>
    <cellStyle name="Обычный 9 2 3 5" xfId="931"/>
    <cellStyle name="Обычный 9 2 4" xfId="242"/>
    <cellStyle name="Обычный 9 2 4 2" xfId="414"/>
    <cellStyle name="Обычный 9 2 4 3" xfId="585"/>
    <cellStyle name="Обычный 9 2 4 4" xfId="759"/>
    <cellStyle name="Обычный 9 2 4 5" xfId="932"/>
    <cellStyle name="Обычный 9 2 5" xfId="305"/>
    <cellStyle name="Обычный 9 2 6" xfId="476"/>
    <cellStyle name="Обычный 9 2 7" xfId="753"/>
    <cellStyle name="Обычный 9 2 8" xfId="926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2 5" xfId="934"/>
    <cellStyle name="Обычный 9 3 3" xfId="244"/>
    <cellStyle name="Обычный 9 3 3 2" xfId="416"/>
    <cellStyle name="Обычный 9 3 3 3" xfId="587"/>
    <cellStyle name="Обычный 9 3 3 4" xfId="762"/>
    <cellStyle name="Обычный 9 3 3 5" xfId="935"/>
    <cellStyle name="Обычный 9 3 4" xfId="245"/>
    <cellStyle name="Обычный 9 3 4 2" xfId="417"/>
    <cellStyle name="Обычный 9 3 4 3" xfId="588"/>
    <cellStyle name="Обычный 9 3 4 4" xfId="763"/>
    <cellStyle name="Обычный 9 3 4 5" xfId="936"/>
    <cellStyle name="Обычный 9 3 5" xfId="310"/>
    <cellStyle name="Обычный 9 3 6" xfId="481"/>
    <cellStyle name="Обычный 9 3 7" xfId="760"/>
    <cellStyle name="Обычный 9 3 8" xfId="933"/>
    <cellStyle name="Обычный 9 4" xfId="246"/>
    <cellStyle name="Обычный 9 4 2" xfId="418"/>
    <cellStyle name="Обычный 9 4 3" xfId="589"/>
    <cellStyle name="Обычный 9 4 4" xfId="764"/>
    <cellStyle name="Обычный 9 4 5" xfId="937"/>
    <cellStyle name="Обычный 9 5" xfId="247"/>
    <cellStyle name="Обычный 9 5 2" xfId="419"/>
    <cellStyle name="Обычный 9 5 3" xfId="590"/>
    <cellStyle name="Обычный 9 5 4" xfId="765"/>
    <cellStyle name="Обычный 9 5 5" xfId="938"/>
    <cellStyle name="Обычный 9 6" xfId="288"/>
    <cellStyle name="Обычный 9 7" xfId="459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2 6" xfId="942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3 5" xfId="943"/>
    <cellStyle name="Финансовый 2 2 2 4" xfId="420"/>
    <cellStyle name="Финансовый 2 2 2 5" xfId="591"/>
    <cellStyle name="Финансовый 2 2 2 6" xfId="768"/>
    <cellStyle name="Финансовый 2 2 2 7" xfId="941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3 5" xfId="944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4 5" xfId="945"/>
    <cellStyle name="Финансовый 2 2 5" xfId="299"/>
    <cellStyle name="Финансовый 2 2 6" xfId="470"/>
    <cellStyle name="Финансовый 2 2 7" xfId="767"/>
    <cellStyle name="Финансовый 2 2 8" xfId="94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2 5" xfId="948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3 5" xfId="949"/>
    <cellStyle name="Финансовый 2 3 2 4" xfId="425"/>
    <cellStyle name="Финансовый 2 3 2 5" xfId="596"/>
    <cellStyle name="Финансовый 2 3 2 6" xfId="774"/>
    <cellStyle name="Финансовый 2 3 2 7" xfId="947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3 5" xfId="950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4 5" xfId="951"/>
    <cellStyle name="Финансовый 2 3 5" xfId="292"/>
    <cellStyle name="Финансовый 2 3 6" xfId="463"/>
    <cellStyle name="Финансовый 2 3 7" xfId="773"/>
    <cellStyle name="Финансовый 2 3 8" xfId="946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2 5" xfId="953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3 5" xfId="954"/>
    <cellStyle name="Финансовый 2 4 4" xfId="430"/>
    <cellStyle name="Финансовый 2 4 5" xfId="601"/>
    <cellStyle name="Финансовый 2 4 6" xfId="779"/>
    <cellStyle name="Финансовый 2 4 7" xfId="952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5 5" xfId="955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6 5" xfId="956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7 5" xfId="957"/>
    <cellStyle name="Финансовый 2 8" xfId="109"/>
    <cellStyle name="Финансовый 2 8 2" xfId="766"/>
    <cellStyle name="Финансовый 2 8 3" xfId="939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2 5" xfId="961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3 5" xfId="962"/>
    <cellStyle name="Финансовый 3 2 2 4" xfId="436"/>
    <cellStyle name="Финансовый 3 2 2 5" xfId="607"/>
    <cellStyle name="Финансовый 3 2 2 6" xfId="787"/>
    <cellStyle name="Финансовый 3 2 2 7" xfId="960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3 5" xfId="963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4 5" xfId="964"/>
    <cellStyle name="Финансовый 3 2 5" xfId="300"/>
    <cellStyle name="Финансовый 3 2 6" xfId="471"/>
    <cellStyle name="Финансовый 3 2 7" xfId="786"/>
    <cellStyle name="Финансовый 3 2 8" xfId="959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2 5" xfId="967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3 5" xfId="968"/>
    <cellStyle name="Финансовый 3 3 2 4" xfId="441"/>
    <cellStyle name="Финансовый 3 3 2 5" xfId="612"/>
    <cellStyle name="Финансовый 3 3 2 6" xfId="793"/>
    <cellStyle name="Финансовый 3 3 2 7" xfId="966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3 5" xfId="969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4 5" xfId="970"/>
    <cellStyle name="Финансовый 3 3 5" xfId="293"/>
    <cellStyle name="Финансовый 3 3 6" xfId="464"/>
    <cellStyle name="Финансовый 3 3 7" xfId="792"/>
    <cellStyle name="Финансовый 3 3 8" xfId="965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2 5" xfId="972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3 5" xfId="973"/>
    <cellStyle name="Финансовый 3 4 4" xfId="446"/>
    <cellStyle name="Финансовый 3 4 5" xfId="617"/>
    <cellStyle name="Финансовый 3 4 6" xfId="798"/>
    <cellStyle name="Финансовый 3 4 7" xfId="971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5 5" xfId="974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6 5" xfId="975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7 5" xfId="976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872</v>
      </c>
    </row>
    <row r="4" spans="1:30" s="8" customFormat="1" ht="18.75" x14ac:dyDescent="0.3">
      <c r="A4" s="291" t="s">
        <v>240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</row>
    <row r="5" spans="1:30" s="8" customFormat="1" ht="18.75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spans="1:30" x14ac:dyDescent="0.25">
      <c r="A8" s="287" t="s">
        <v>153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</row>
    <row r="12" spans="1:30" ht="18.75" x14ac:dyDescent="0.25">
      <c r="A12" s="280" t="s">
        <v>874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</row>
    <row r="13" spans="1:30" x14ac:dyDescent="0.25">
      <c r="A13" s="287" t="s">
        <v>873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</row>
    <row r="15" spans="1:30" ht="78" customHeight="1" x14ac:dyDescent="0.25">
      <c r="A15" s="292" t="s">
        <v>67</v>
      </c>
      <c r="B15" s="286" t="s">
        <v>20</v>
      </c>
      <c r="C15" s="286" t="s">
        <v>5</v>
      </c>
      <c r="D15" s="286" t="s">
        <v>885</v>
      </c>
      <c r="E15" s="286" t="s">
        <v>886</v>
      </c>
      <c r="F15" s="286" t="s">
        <v>887</v>
      </c>
      <c r="G15" s="286" t="s">
        <v>888</v>
      </c>
      <c r="H15" s="286" t="s">
        <v>889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 t="s">
        <v>890</v>
      </c>
      <c r="S15" s="282" t="s">
        <v>836</v>
      </c>
      <c r="T15" s="283"/>
      <c r="U15" s="283"/>
      <c r="V15" s="283"/>
      <c r="W15" s="283"/>
      <c r="X15" s="283"/>
      <c r="Y15" s="283"/>
      <c r="Z15" s="283"/>
      <c r="AA15" s="283"/>
      <c r="AB15" s="283"/>
      <c r="AC15" s="286" t="s">
        <v>7</v>
      </c>
    </row>
    <row r="16" spans="1:30" ht="39" customHeight="1" x14ac:dyDescent="0.25">
      <c r="A16" s="293"/>
      <c r="B16" s="286"/>
      <c r="C16" s="286"/>
      <c r="D16" s="286"/>
      <c r="E16" s="286"/>
      <c r="F16" s="286"/>
      <c r="G16" s="295"/>
      <c r="H16" s="286" t="s">
        <v>9</v>
      </c>
      <c r="I16" s="286"/>
      <c r="J16" s="286"/>
      <c r="K16" s="286"/>
      <c r="L16" s="286"/>
      <c r="M16" s="286" t="s">
        <v>10</v>
      </c>
      <c r="N16" s="286"/>
      <c r="O16" s="286"/>
      <c r="P16" s="286"/>
      <c r="Q16" s="286"/>
      <c r="R16" s="286"/>
      <c r="S16" s="288" t="s">
        <v>27</v>
      </c>
      <c r="T16" s="283"/>
      <c r="U16" s="289" t="s">
        <v>16</v>
      </c>
      <c r="V16" s="289"/>
      <c r="W16" s="289" t="s">
        <v>63</v>
      </c>
      <c r="X16" s="283"/>
      <c r="Y16" s="289" t="s">
        <v>68</v>
      </c>
      <c r="Z16" s="283"/>
      <c r="AA16" s="289" t="s">
        <v>17</v>
      </c>
      <c r="AB16" s="283"/>
      <c r="AC16" s="286"/>
    </row>
    <row r="17" spans="1:29" ht="112.5" customHeight="1" x14ac:dyDescent="0.25">
      <c r="A17" s="293"/>
      <c r="B17" s="286"/>
      <c r="C17" s="286"/>
      <c r="D17" s="286"/>
      <c r="E17" s="286"/>
      <c r="F17" s="286"/>
      <c r="G17" s="295"/>
      <c r="H17" s="290" t="s">
        <v>27</v>
      </c>
      <c r="I17" s="290" t="s">
        <v>16</v>
      </c>
      <c r="J17" s="289" t="s">
        <v>63</v>
      </c>
      <c r="K17" s="290" t="s">
        <v>68</v>
      </c>
      <c r="L17" s="290" t="s">
        <v>17</v>
      </c>
      <c r="M17" s="296" t="s">
        <v>18</v>
      </c>
      <c r="N17" s="296" t="s">
        <v>16</v>
      </c>
      <c r="O17" s="289" t="s">
        <v>63</v>
      </c>
      <c r="P17" s="296" t="s">
        <v>68</v>
      </c>
      <c r="Q17" s="296" t="s">
        <v>17</v>
      </c>
      <c r="R17" s="286"/>
      <c r="S17" s="283"/>
      <c r="T17" s="283"/>
      <c r="U17" s="289"/>
      <c r="V17" s="289"/>
      <c r="W17" s="283"/>
      <c r="X17" s="283"/>
      <c r="Y17" s="283"/>
      <c r="Z17" s="283"/>
      <c r="AA17" s="283"/>
      <c r="AB17" s="283"/>
      <c r="AC17" s="286"/>
    </row>
    <row r="18" spans="1:29" ht="64.5" customHeight="1" x14ac:dyDescent="0.25">
      <c r="A18" s="294"/>
      <c r="B18" s="286"/>
      <c r="C18" s="286"/>
      <c r="D18" s="286"/>
      <c r="E18" s="286"/>
      <c r="F18" s="286"/>
      <c r="G18" s="295"/>
      <c r="H18" s="290"/>
      <c r="I18" s="290"/>
      <c r="J18" s="289"/>
      <c r="K18" s="290"/>
      <c r="L18" s="290"/>
      <c r="M18" s="296"/>
      <c r="N18" s="296"/>
      <c r="O18" s="289"/>
      <c r="P18" s="296"/>
      <c r="Q18" s="296"/>
      <c r="R18" s="286"/>
      <c r="S18" s="195" t="s">
        <v>891</v>
      </c>
      <c r="T18" s="151" t="s">
        <v>8</v>
      </c>
      <c r="U18" s="195" t="s">
        <v>891</v>
      </c>
      <c r="V18" s="151" t="s">
        <v>8</v>
      </c>
      <c r="W18" s="195" t="s">
        <v>891</v>
      </c>
      <c r="X18" s="151" t="s">
        <v>8</v>
      </c>
      <c r="Y18" s="195" t="s">
        <v>891</v>
      </c>
      <c r="Z18" s="151" t="s">
        <v>8</v>
      </c>
      <c r="AA18" s="195" t="s">
        <v>891</v>
      </c>
      <c r="AB18" s="151" t="s">
        <v>8</v>
      </c>
      <c r="AC18" s="286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7" t="s">
        <v>154</v>
      </c>
      <c r="B21" s="298"/>
      <c r="C21" s="299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3" t="s">
        <v>867</v>
      </c>
      <c r="B23" s="303"/>
      <c r="C23" s="303"/>
      <c r="D23" s="303"/>
      <c r="E23" s="303"/>
      <c r="F23" s="303"/>
      <c r="G23" s="303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00"/>
    </row>
    <row r="27" spans="1:29" x14ac:dyDescent="0.25">
      <c r="J27" s="301"/>
    </row>
    <row r="28" spans="1:29" x14ac:dyDescent="0.25">
      <c r="J28" s="301"/>
    </row>
    <row r="29" spans="1:29" x14ac:dyDescent="0.25">
      <c r="J29" s="30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91"/>
  <sheetViews>
    <sheetView tabSelected="1" view="pageBreakPreview" zoomScale="83" zoomScaleNormal="60" zoomScaleSheetLayoutView="83" workbookViewId="0">
      <selection activeCell="BJ82" sqref="BJ82"/>
    </sheetView>
  </sheetViews>
  <sheetFormatPr defaultRowHeight="12" x14ac:dyDescent="0.2"/>
  <cols>
    <col min="1" max="1" width="7" style="224" customWidth="1"/>
    <col min="2" max="2" width="57" style="224" customWidth="1"/>
    <col min="3" max="3" width="14.625" style="224" customWidth="1"/>
    <col min="4" max="4" width="8.25" style="224" customWidth="1"/>
    <col min="5" max="5" width="5.75" style="224" customWidth="1"/>
    <col min="6" max="6" width="5" style="224" customWidth="1"/>
    <col min="7" max="10" width="4.375" style="224" customWidth="1"/>
    <col min="11" max="11" width="6.625" style="224" customWidth="1"/>
    <col min="12" max="12" width="5" style="224" customWidth="1"/>
    <col min="13" max="13" width="5.25" style="224" customWidth="1"/>
    <col min="14" max="15" width="4.75" style="224" customWidth="1"/>
    <col min="16" max="16" width="5" style="224" customWidth="1"/>
    <col min="17" max="17" width="4.25" style="224" customWidth="1"/>
    <col min="18" max="18" width="5.25" style="224" customWidth="1"/>
    <col min="19" max="19" width="5" style="224" customWidth="1"/>
    <col min="20" max="20" width="5.375" style="224" customWidth="1"/>
    <col min="21" max="21" width="5" style="224" customWidth="1"/>
    <col min="22" max="22" width="6" style="224" bestFit="1" customWidth="1"/>
    <col min="23" max="23" width="5.125" style="224" customWidth="1"/>
    <col min="24" max="24" width="5" style="224" customWidth="1"/>
    <col min="25" max="25" width="6.5" style="224" customWidth="1"/>
    <col min="26" max="26" width="5.375" style="224" customWidth="1"/>
    <col min="27" max="27" width="5" style="224" customWidth="1"/>
    <col min="28" max="28" width="4.875" style="224" customWidth="1"/>
    <col min="29" max="30" width="4.375" style="224" customWidth="1"/>
    <col min="31" max="31" width="4.25" style="224" customWidth="1"/>
    <col min="32" max="32" width="6.375" style="224" customWidth="1"/>
    <col min="33" max="33" width="5.375" style="224" customWidth="1"/>
    <col min="34" max="34" width="5" style="224" customWidth="1"/>
    <col min="35" max="36" width="4.125" style="224" customWidth="1"/>
    <col min="37" max="37" width="5.5" style="224" customWidth="1"/>
    <col min="38" max="38" width="4.25" style="224" customWidth="1"/>
    <col min="39" max="39" width="6.625" style="224" customWidth="1"/>
    <col min="40" max="40" width="5.625" style="224" customWidth="1"/>
    <col min="41" max="41" width="4.625" style="224" customWidth="1"/>
    <col min="42" max="42" width="4.75" style="224" customWidth="1"/>
    <col min="43" max="43" width="4.625" style="224" customWidth="1"/>
    <col min="44" max="45" width="4.5" style="224" customWidth="1"/>
    <col min="46" max="46" width="5.125" style="224" customWidth="1"/>
    <col min="47" max="47" width="5.75" style="224" customWidth="1"/>
    <col min="48" max="48" width="5.125" style="224" customWidth="1"/>
    <col min="49" max="49" width="4.375" style="224" customWidth="1"/>
    <col min="50" max="50" width="4.625" style="224" customWidth="1"/>
    <col min="51" max="53" width="4.75" style="224" customWidth="1"/>
    <col min="54" max="54" width="5.125" style="224" customWidth="1"/>
    <col min="55" max="55" width="5.375" style="224" customWidth="1"/>
    <col min="56" max="56" width="4.625" style="224" customWidth="1"/>
    <col min="57" max="57" width="4.375" style="224" customWidth="1"/>
    <col min="58" max="59" width="4.625" style="224" customWidth="1"/>
    <col min="60" max="60" width="5.375" style="224" customWidth="1"/>
    <col min="61" max="61" width="5.125" style="224" customWidth="1"/>
    <col min="62" max="62" width="4.75" style="224" customWidth="1"/>
    <col min="63" max="63" width="5.125" style="224" customWidth="1"/>
    <col min="64" max="64" width="4.75" style="224" customWidth="1"/>
    <col min="65" max="66" width="4.625" style="224" customWidth="1"/>
    <col min="67" max="67" width="5.25" style="224" customWidth="1"/>
    <col min="68" max="68" width="6.375" style="224" customWidth="1"/>
    <col min="69" max="69" width="5" style="224" customWidth="1"/>
    <col min="70" max="70" width="4.75" style="224" customWidth="1"/>
    <col min="71" max="71" width="4.875" style="224" customWidth="1"/>
    <col min="72" max="72" width="4.25" style="224" customWidth="1"/>
    <col min="73" max="73" width="4.875" style="224" customWidth="1"/>
    <col min="74" max="74" width="4.5" style="224" customWidth="1"/>
    <col min="75" max="75" width="5.375" style="224" customWidth="1"/>
    <col min="76" max="76" width="2.75" style="224" bestFit="1" customWidth="1"/>
    <col min="77" max="77" width="9.25" style="224" customWidth="1"/>
    <col min="78" max="78" width="9.75" style="224" customWidth="1"/>
    <col min="79" max="79" width="11.375" style="224" customWidth="1"/>
    <col min="80" max="80" width="16.625" style="224" customWidth="1"/>
    <col min="81" max="16384" width="9" style="224"/>
  </cols>
  <sheetData>
    <row r="1" spans="1:80" x14ac:dyDescent="0.2">
      <c r="AJ1" s="226"/>
      <c r="AM1" s="225"/>
      <c r="CA1" s="225" t="s">
        <v>62</v>
      </c>
    </row>
    <row r="2" spans="1:80" x14ac:dyDescent="0.2">
      <c r="AJ2" s="226"/>
      <c r="AM2" s="226"/>
      <c r="CA2" s="226" t="s">
        <v>0</v>
      </c>
    </row>
    <row r="3" spans="1:80" x14ac:dyDescent="0.2">
      <c r="AJ3" s="226"/>
      <c r="AM3" s="226"/>
      <c r="CA3" s="223" t="s">
        <v>872</v>
      </c>
    </row>
    <row r="4" spans="1:80" s="227" customFormat="1" x14ac:dyDescent="0.2">
      <c r="A4" s="414" t="s">
        <v>864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  <c r="AE4" s="414"/>
      <c r="AF4" s="414"/>
      <c r="AG4" s="414"/>
      <c r="AH4" s="414"/>
      <c r="AI4" s="414"/>
      <c r="AJ4" s="414"/>
      <c r="AK4" s="414"/>
      <c r="AL4" s="414"/>
      <c r="AM4" s="414"/>
    </row>
    <row r="5" spans="1:80" s="227" customFormat="1" ht="18.75" customHeight="1" x14ac:dyDescent="0.2">
      <c r="A5" s="415" t="s">
        <v>955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  <c r="AM5" s="415"/>
    </row>
    <row r="6" spans="1:80" s="227" customFormat="1" x14ac:dyDescent="0.2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</row>
    <row r="7" spans="1:80" s="227" customFormat="1" ht="12.75" customHeight="1" x14ac:dyDescent="0.2">
      <c r="A7" s="415" t="s">
        <v>904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  <c r="AH7" s="415"/>
      <c r="AI7" s="415"/>
      <c r="AJ7" s="415"/>
      <c r="AK7" s="415"/>
      <c r="AL7" s="415"/>
      <c r="AM7" s="415"/>
    </row>
    <row r="8" spans="1:80" x14ac:dyDescent="0.2">
      <c r="A8" s="409" t="s">
        <v>71</v>
      </c>
      <c r="B8" s="409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</row>
    <row r="9" spans="1:80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</row>
    <row r="10" spans="1:80" x14ac:dyDescent="0.2">
      <c r="A10" s="416" t="s">
        <v>956</v>
      </c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  <c r="AM10" s="416"/>
    </row>
    <row r="11" spans="1:80" x14ac:dyDescent="0.2">
      <c r="AA11" s="226"/>
    </row>
    <row r="12" spans="1:80" x14ac:dyDescent="0.2">
      <c r="A12" s="409" t="s">
        <v>905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  <c r="Q12" s="409"/>
      <c r="R12" s="409"/>
      <c r="S12" s="409"/>
      <c r="T12" s="409"/>
      <c r="U12" s="409"/>
      <c r="V12" s="409"/>
      <c r="W12" s="409"/>
      <c r="X12" s="409"/>
      <c r="Y12" s="409"/>
      <c r="Z12" s="409"/>
      <c r="AA12" s="409"/>
      <c r="AB12" s="409"/>
      <c r="AC12" s="409"/>
      <c r="AD12" s="409"/>
      <c r="AE12" s="409"/>
      <c r="AF12" s="409"/>
      <c r="AG12" s="409"/>
      <c r="AH12" s="409"/>
      <c r="AI12" s="409"/>
      <c r="AJ12" s="409"/>
      <c r="AK12" s="409"/>
      <c r="AL12" s="409"/>
      <c r="AM12" s="409"/>
    </row>
    <row r="13" spans="1:80" x14ac:dyDescent="0.2">
      <c r="A13" s="409" t="s">
        <v>947</v>
      </c>
      <c r="B13" s="409"/>
      <c r="C13" s="409"/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N13" s="409"/>
      <c r="O13" s="409"/>
      <c r="P13" s="409"/>
      <c r="Q13" s="409"/>
      <c r="R13" s="409"/>
      <c r="S13" s="409"/>
      <c r="T13" s="409"/>
      <c r="U13" s="409"/>
      <c r="V13" s="409"/>
      <c r="W13" s="409"/>
      <c r="X13" s="409"/>
      <c r="Y13" s="409"/>
      <c r="Z13" s="409"/>
      <c r="AA13" s="409"/>
      <c r="AB13" s="409"/>
      <c r="AC13" s="409"/>
      <c r="AD13" s="409"/>
      <c r="AE13" s="409"/>
      <c r="AF13" s="409"/>
      <c r="AG13" s="409"/>
      <c r="AH13" s="409"/>
      <c r="AI13" s="409"/>
      <c r="AJ13" s="409"/>
      <c r="AK13" s="409"/>
      <c r="AL13" s="409"/>
      <c r="AM13" s="409"/>
    </row>
    <row r="14" spans="1:80" x14ac:dyDescent="0.2">
      <c r="AR14" s="228"/>
      <c r="AS14" s="228"/>
      <c r="AT14" s="228"/>
      <c r="AU14" s="228"/>
      <c r="AV14" s="228"/>
      <c r="AW14" s="228"/>
      <c r="AX14" s="228"/>
      <c r="AY14" s="228"/>
      <c r="AZ14" s="228"/>
      <c r="BA14" s="228"/>
      <c r="BB14" s="228"/>
      <c r="BC14" s="228"/>
    </row>
    <row r="15" spans="1:80" ht="31.5" customHeight="1" x14ac:dyDescent="0.2">
      <c r="A15" s="410" t="s">
        <v>67</v>
      </c>
      <c r="B15" s="392" t="s">
        <v>24</v>
      </c>
      <c r="C15" s="392" t="s">
        <v>5</v>
      </c>
      <c r="D15" s="410" t="s">
        <v>899</v>
      </c>
      <c r="E15" s="397" t="s">
        <v>957</v>
      </c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8"/>
      <c r="AM15" s="398"/>
      <c r="AN15" s="398"/>
      <c r="AO15" s="398"/>
      <c r="AP15" s="398"/>
      <c r="AQ15" s="398"/>
      <c r="AR15" s="398"/>
      <c r="AS15" s="398"/>
      <c r="AT15" s="398"/>
      <c r="AU15" s="398"/>
      <c r="AV15" s="398"/>
      <c r="AW15" s="398"/>
      <c r="AX15" s="398"/>
      <c r="AY15" s="398"/>
      <c r="AZ15" s="398"/>
      <c r="BA15" s="398"/>
      <c r="BB15" s="398"/>
      <c r="BC15" s="398"/>
      <c r="BD15" s="398"/>
      <c r="BE15" s="398"/>
      <c r="BF15" s="398"/>
      <c r="BG15" s="398"/>
      <c r="BH15" s="398"/>
      <c r="BI15" s="398"/>
      <c r="BJ15" s="398"/>
      <c r="BK15" s="398"/>
      <c r="BL15" s="398"/>
      <c r="BM15" s="398"/>
      <c r="BN15" s="398"/>
      <c r="BO15" s="398"/>
      <c r="BP15" s="398"/>
      <c r="BQ15" s="398"/>
      <c r="BR15" s="398"/>
      <c r="BS15" s="398"/>
      <c r="BT15" s="398"/>
      <c r="BU15" s="398"/>
      <c r="BV15" s="413"/>
      <c r="BW15" s="399" t="s">
        <v>832</v>
      </c>
      <c r="BX15" s="400"/>
      <c r="BY15" s="400"/>
      <c r="BZ15" s="401"/>
      <c r="CA15" s="392" t="s">
        <v>7</v>
      </c>
    </row>
    <row r="16" spans="1:80" ht="49.5" customHeight="1" x14ac:dyDescent="0.2">
      <c r="A16" s="411"/>
      <c r="B16" s="392"/>
      <c r="C16" s="392"/>
      <c r="D16" s="411"/>
      <c r="E16" s="397" t="s">
        <v>9</v>
      </c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8"/>
      <c r="AB16" s="398"/>
      <c r="AC16" s="398"/>
      <c r="AD16" s="398"/>
      <c r="AE16" s="398"/>
      <c r="AF16" s="398"/>
      <c r="AG16" s="398"/>
      <c r="AH16" s="398"/>
      <c r="AI16" s="398"/>
      <c r="AJ16" s="398"/>
      <c r="AK16" s="398"/>
      <c r="AL16" s="398"/>
      <c r="AM16" s="413"/>
      <c r="AN16" s="397" t="s">
        <v>10</v>
      </c>
      <c r="AO16" s="398"/>
      <c r="AP16" s="398"/>
      <c r="AQ16" s="398"/>
      <c r="AR16" s="398"/>
      <c r="AS16" s="398"/>
      <c r="AT16" s="398"/>
      <c r="AU16" s="398"/>
      <c r="AV16" s="398"/>
      <c r="AW16" s="398"/>
      <c r="AX16" s="398"/>
      <c r="AY16" s="398"/>
      <c r="AZ16" s="398"/>
      <c r="BA16" s="398"/>
      <c r="BB16" s="398"/>
      <c r="BC16" s="398"/>
      <c r="BD16" s="398"/>
      <c r="BE16" s="398"/>
      <c r="BF16" s="398"/>
      <c r="BG16" s="398"/>
      <c r="BH16" s="398"/>
      <c r="BI16" s="398"/>
      <c r="BJ16" s="398"/>
      <c r="BK16" s="398"/>
      <c r="BL16" s="398"/>
      <c r="BM16" s="398"/>
      <c r="BN16" s="398"/>
      <c r="BO16" s="398"/>
      <c r="BP16" s="398"/>
      <c r="BQ16" s="398"/>
      <c r="BR16" s="398"/>
      <c r="BS16" s="398"/>
      <c r="BT16" s="398"/>
      <c r="BU16" s="398"/>
      <c r="BV16" s="398"/>
      <c r="BW16" s="402"/>
      <c r="BX16" s="403"/>
      <c r="BY16" s="403"/>
      <c r="BZ16" s="404"/>
      <c r="CA16" s="392"/>
      <c r="CB16" s="229"/>
    </row>
    <row r="17" spans="1:80" ht="51.75" customHeight="1" x14ac:dyDescent="0.2">
      <c r="A17" s="411"/>
      <c r="B17" s="392"/>
      <c r="C17" s="392"/>
      <c r="D17" s="411"/>
      <c r="E17" s="394" t="s">
        <v>14</v>
      </c>
      <c r="F17" s="395"/>
      <c r="G17" s="395"/>
      <c r="H17" s="395"/>
      <c r="I17" s="395"/>
      <c r="J17" s="395"/>
      <c r="K17" s="396"/>
      <c r="L17" s="394" t="s">
        <v>76</v>
      </c>
      <c r="M17" s="395"/>
      <c r="N17" s="395"/>
      <c r="O17" s="395"/>
      <c r="P17" s="395"/>
      <c r="Q17" s="395"/>
      <c r="R17" s="396"/>
      <c r="S17" s="392" t="s">
        <v>77</v>
      </c>
      <c r="T17" s="392"/>
      <c r="U17" s="392"/>
      <c r="V17" s="392"/>
      <c r="W17" s="392"/>
      <c r="X17" s="392"/>
      <c r="Y17" s="392"/>
      <c r="Z17" s="392" t="s">
        <v>79</v>
      </c>
      <c r="AA17" s="392"/>
      <c r="AB17" s="392"/>
      <c r="AC17" s="392"/>
      <c r="AD17" s="392"/>
      <c r="AE17" s="392"/>
      <c r="AF17" s="392"/>
      <c r="AG17" s="393" t="s">
        <v>78</v>
      </c>
      <c r="AH17" s="393"/>
      <c r="AI17" s="393"/>
      <c r="AJ17" s="393"/>
      <c r="AK17" s="393"/>
      <c r="AL17" s="393"/>
      <c r="AM17" s="393"/>
      <c r="AN17" s="392" t="s">
        <v>14</v>
      </c>
      <c r="AO17" s="392"/>
      <c r="AP17" s="392"/>
      <c r="AQ17" s="392"/>
      <c r="AR17" s="392"/>
      <c r="AS17" s="392"/>
      <c r="AT17" s="392"/>
      <c r="AU17" s="394" t="s">
        <v>76</v>
      </c>
      <c r="AV17" s="395"/>
      <c r="AW17" s="395"/>
      <c r="AX17" s="395"/>
      <c r="AY17" s="395"/>
      <c r="AZ17" s="395"/>
      <c r="BA17" s="396"/>
      <c r="BB17" s="394" t="s">
        <v>77</v>
      </c>
      <c r="BC17" s="395"/>
      <c r="BD17" s="395"/>
      <c r="BE17" s="395"/>
      <c r="BF17" s="395"/>
      <c r="BG17" s="395"/>
      <c r="BH17" s="396"/>
      <c r="BI17" s="394" t="s">
        <v>79</v>
      </c>
      <c r="BJ17" s="395"/>
      <c r="BK17" s="395"/>
      <c r="BL17" s="395"/>
      <c r="BM17" s="395"/>
      <c r="BN17" s="395"/>
      <c r="BO17" s="396"/>
      <c r="BP17" s="397" t="s">
        <v>78</v>
      </c>
      <c r="BQ17" s="398"/>
      <c r="BR17" s="398"/>
      <c r="BS17" s="398"/>
      <c r="BT17" s="398"/>
      <c r="BU17" s="398"/>
      <c r="BV17" s="398"/>
      <c r="BW17" s="405"/>
      <c r="BX17" s="406"/>
      <c r="BY17" s="406"/>
      <c r="BZ17" s="407"/>
      <c r="CA17" s="392"/>
      <c r="CB17" s="229"/>
    </row>
    <row r="18" spans="1:80" ht="51.75" customHeight="1" x14ac:dyDescent="0.2">
      <c r="A18" s="411"/>
      <c r="B18" s="392"/>
      <c r="C18" s="392"/>
      <c r="D18" s="411"/>
      <c r="E18" s="237" t="s">
        <v>23</v>
      </c>
      <c r="F18" s="393" t="s">
        <v>22</v>
      </c>
      <c r="G18" s="393"/>
      <c r="H18" s="393"/>
      <c r="I18" s="393"/>
      <c r="J18" s="393"/>
      <c r="K18" s="393"/>
      <c r="L18" s="237" t="s">
        <v>23</v>
      </c>
      <c r="M18" s="393" t="s">
        <v>22</v>
      </c>
      <c r="N18" s="393"/>
      <c r="O18" s="393"/>
      <c r="P18" s="393"/>
      <c r="Q18" s="393"/>
      <c r="R18" s="393"/>
      <c r="S18" s="237" t="s">
        <v>23</v>
      </c>
      <c r="T18" s="393" t="s">
        <v>22</v>
      </c>
      <c r="U18" s="393"/>
      <c r="V18" s="393"/>
      <c r="W18" s="393"/>
      <c r="X18" s="393"/>
      <c r="Y18" s="393"/>
      <c r="Z18" s="237" t="s">
        <v>23</v>
      </c>
      <c r="AA18" s="393" t="s">
        <v>22</v>
      </c>
      <c r="AB18" s="393"/>
      <c r="AC18" s="393"/>
      <c r="AD18" s="393"/>
      <c r="AE18" s="393"/>
      <c r="AF18" s="393"/>
      <c r="AG18" s="237" t="s">
        <v>23</v>
      </c>
      <c r="AH18" s="393" t="s">
        <v>22</v>
      </c>
      <c r="AI18" s="393"/>
      <c r="AJ18" s="393"/>
      <c r="AK18" s="393"/>
      <c r="AL18" s="393"/>
      <c r="AM18" s="393"/>
      <c r="AN18" s="237" t="s">
        <v>23</v>
      </c>
      <c r="AO18" s="393" t="s">
        <v>22</v>
      </c>
      <c r="AP18" s="393"/>
      <c r="AQ18" s="393"/>
      <c r="AR18" s="393"/>
      <c r="AS18" s="393"/>
      <c r="AT18" s="393"/>
      <c r="AU18" s="237" t="s">
        <v>23</v>
      </c>
      <c r="AV18" s="393" t="s">
        <v>22</v>
      </c>
      <c r="AW18" s="393"/>
      <c r="AX18" s="393"/>
      <c r="AY18" s="393"/>
      <c r="AZ18" s="393"/>
      <c r="BA18" s="393"/>
      <c r="BB18" s="237" t="s">
        <v>23</v>
      </c>
      <c r="BC18" s="393" t="s">
        <v>22</v>
      </c>
      <c r="BD18" s="393"/>
      <c r="BE18" s="393"/>
      <c r="BF18" s="393"/>
      <c r="BG18" s="393"/>
      <c r="BH18" s="393"/>
      <c r="BI18" s="237" t="s">
        <v>23</v>
      </c>
      <c r="BJ18" s="393" t="s">
        <v>22</v>
      </c>
      <c r="BK18" s="393"/>
      <c r="BL18" s="393"/>
      <c r="BM18" s="393"/>
      <c r="BN18" s="393"/>
      <c r="BO18" s="393"/>
      <c r="BP18" s="237" t="s">
        <v>23</v>
      </c>
      <c r="BQ18" s="393" t="s">
        <v>22</v>
      </c>
      <c r="BR18" s="393"/>
      <c r="BS18" s="393"/>
      <c r="BT18" s="393"/>
      <c r="BU18" s="393"/>
      <c r="BV18" s="393"/>
      <c r="BW18" s="408" t="s">
        <v>23</v>
      </c>
      <c r="BX18" s="408"/>
      <c r="BY18" s="408" t="s">
        <v>22</v>
      </c>
      <c r="BZ18" s="408"/>
      <c r="CA18" s="392"/>
      <c r="CB18" s="229"/>
    </row>
    <row r="19" spans="1:80" ht="75" customHeight="1" x14ac:dyDescent="0.2">
      <c r="A19" s="412"/>
      <c r="B19" s="392"/>
      <c r="C19" s="392"/>
      <c r="D19" s="412"/>
      <c r="E19" s="230" t="s">
        <v>898</v>
      </c>
      <c r="F19" s="230" t="s">
        <v>898</v>
      </c>
      <c r="G19" s="231" t="s">
        <v>2</v>
      </c>
      <c r="H19" s="231" t="s">
        <v>3</v>
      </c>
      <c r="I19" s="231" t="s">
        <v>54</v>
      </c>
      <c r="J19" s="231" t="s">
        <v>1</v>
      </c>
      <c r="K19" s="231" t="s">
        <v>13</v>
      </c>
      <c r="L19" s="230" t="s">
        <v>898</v>
      </c>
      <c r="M19" s="230" t="s">
        <v>898</v>
      </c>
      <c r="N19" s="231" t="s">
        <v>2</v>
      </c>
      <c r="O19" s="231" t="s">
        <v>3</v>
      </c>
      <c r="P19" s="231" t="s">
        <v>54</v>
      </c>
      <c r="Q19" s="231" t="s">
        <v>1</v>
      </c>
      <c r="R19" s="231" t="s">
        <v>13</v>
      </c>
      <c r="S19" s="230" t="s">
        <v>898</v>
      </c>
      <c r="T19" s="230" t="s">
        <v>898</v>
      </c>
      <c r="U19" s="231" t="s">
        <v>2</v>
      </c>
      <c r="V19" s="231" t="s">
        <v>3</v>
      </c>
      <c r="W19" s="231" t="s">
        <v>54</v>
      </c>
      <c r="X19" s="231" t="s">
        <v>1</v>
      </c>
      <c r="Y19" s="276" t="s">
        <v>13</v>
      </c>
      <c r="Z19" s="230" t="s">
        <v>898</v>
      </c>
      <c r="AA19" s="230" t="s">
        <v>898</v>
      </c>
      <c r="AB19" s="231" t="s">
        <v>2</v>
      </c>
      <c r="AC19" s="231" t="s">
        <v>3</v>
      </c>
      <c r="AD19" s="231" t="s">
        <v>54</v>
      </c>
      <c r="AE19" s="231" t="s">
        <v>1</v>
      </c>
      <c r="AF19" s="231" t="s">
        <v>13</v>
      </c>
      <c r="AG19" s="230" t="s">
        <v>898</v>
      </c>
      <c r="AH19" s="230" t="s">
        <v>898</v>
      </c>
      <c r="AI19" s="231" t="s">
        <v>2</v>
      </c>
      <c r="AJ19" s="231" t="s">
        <v>3</v>
      </c>
      <c r="AK19" s="231" t="s">
        <v>54</v>
      </c>
      <c r="AL19" s="231" t="s">
        <v>1</v>
      </c>
      <c r="AM19" s="231" t="s">
        <v>13</v>
      </c>
      <c r="AN19" s="230" t="s">
        <v>898</v>
      </c>
      <c r="AO19" s="230" t="s">
        <v>898</v>
      </c>
      <c r="AP19" s="231" t="s">
        <v>2</v>
      </c>
      <c r="AQ19" s="231" t="s">
        <v>3</v>
      </c>
      <c r="AR19" s="231" t="s">
        <v>54</v>
      </c>
      <c r="AS19" s="231" t="s">
        <v>1</v>
      </c>
      <c r="AT19" s="231" t="s">
        <v>13</v>
      </c>
      <c r="AU19" s="230" t="s">
        <v>898</v>
      </c>
      <c r="AV19" s="230" t="s">
        <v>898</v>
      </c>
      <c r="AW19" s="231" t="s">
        <v>2</v>
      </c>
      <c r="AX19" s="231" t="s">
        <v>3</v>
      </c>
      <c r="AY19" s="231" t="s">
        <v>54</v>
      </c>
      <c r="AZ19" s="231" t="s">
        <v>1</v>
      </c>
      <c r="BA19" s="231" t="s">
        <v>13</v>
      </c>
      <c r="BB19" s="230" t="s">
        <v>898</v>
      </c>
      <c r="BC19" s="230" t="s">
        <v>898</v>
      </c>
      <c r="BD19" s="231" t="s">
        <v>2</v>
      </c>
      <c r="BE19" s="231" t="s">
        <v>3</v>
      </c>
      <c r="BF19" s="231" t="s">
        <v>54</v>
      </c>
      <c r="BG19" s="231" t="s">
        <v>1</v>
      </c>
      <c r="BH19" s="231" t="s">
        <v>13</v>
      </c>
      <c r="BI19" s="230" t="s">
        <v>898</v>
      </c>
      <c r="BJ19" s="230" t="s">
        <v>898</v>
      </c>
      <c r="BK19" s="231" t="s">
        <v>2</v>
      </c>
      <c r="BL19" s="231" t="s">
        <v>3</v>
      </c>
      <c r="BM19" s="231" t="s">
        <v>54</v>
      </c>
      <c r="BN19" s="231" t="s">
        <v>1</v>
      </c>
      <c r="BO19" s="231" t="s">
        <v>13</v>
      </c>
      <c r="BP19" s="230" t="s">
        <v>898</v>
      </c>
      <c r="BQ19" s="230" t="s">
        <v>898</v>
      </c>
      <c r="BR19" s="231" t="s">
        <v>2</v>
      </c>
      <c r="BS19" s="231" t="s">
        <v>3</v>
      </c>
      <c r="BT19" s="231" t="s">
        <v>54</v>
      </c>
      <c r="BU19" s="231" t="s">
        <v>1</v>
      </c>
      <c r="BV19" s="231" t="s">
        <v>13</v>
      </c>
      <c r="BW19" s="222" t="s">
        <v>900</v>
      </c>
      <c r="BX19" s="222" t="s">
        <v>8</v>
      </c>
      <c r="BY19" s="222" t="s">
        <v>900</v>
      </c>
      <c r="BZ19" s="222" t="s">
        <v>8</v>
      </c>
      <c r="CA19" s="392"/>
      <c r="CB19" s="229"/>
    </row>
    <row r="20" spans="1:80" x14ac:dyDescent="0.2">
      <c r="A20" s="238">
        <v>1</v>
      </c>
      <c r="B20" s="238">
        <v>2</v>
      </c>
      <c r="C20" s="238">
        <v>3</v>
      </c>
      <c r="D20" s="238">
        <v>4</v>
      </c>
      <c r="E20" s="232" t="s">
        <v>81</v>
      </c>
      <c r="F20" s="238" t="s">
        <v>82</v>
      </c>
      <c r="G20" s="238" t="s">
        <v>83</v>
      </c>
      <c r="H20" s="238" t="s">
        <v>84</v>
      </c>
      <c r="I20" s="238" t="s">
        <v>85</v>
      </c>
      <c r="J20" s="238" t="s">
        <v>86</v>
      </c>
      <c r="K20" s="238" t="s">
        <v>87</v>
      </c>
      <c r="L20" s="238" t="s">
        <v>88</v>
      </c>
      <c r="M20" s="238" t="s">
        <v>89</v>
      </c>
      <c r="N20" s="238" t="s">
        <v>90</v>
      </c>
      <c r="O20" s="238" t="s">
        <v>91</v>
      </c>
      <c r="P20" s="238" t="s">
        <v>92</v>
      </c>
      <c r="Q20" s="238" t="s">
        <v>93</v>
      </c>
      <c r="R20" s="238" t="s">
        <v>94</v>
      </c>
      <c r="S20" s="238" t="s">
        <v>95</v>
      </c>
      <c r="T20" s="238" t="s">
        <v>96</v>
      </c>
      <c r="U20" s="238" t="s">
        <v>97</v>
      </c>
      <c r="V20" s="238" t="s">
        <v>98</v>
      </c>
      <c r="W20" s="238" t="s">
        <v>99</v>
      </c>
      <c r="X20" s="238" t="s">
        <v>100</v>
      </c>
      <c r="Y20" s="238" t="s">
        <v>101</v>
      </c>
      <c r="Z20" s="238" t="s">
        <v>102</v>
      </c>
      <c r="AA20" s="238" t="s">
        <v>103</v>
      </c>
      <c r="AB20" s="238" t="s">
        <v>104</v>
      </c>
      <c r="AC20" s="238" t="s">
        <v>105</v>
      </c>
      <c r="AD20" s="238" t="s">
        <v>106</v>
      </c>
      <c r="AE20" s="238" t="s">
        <v>107</v>
      </c>
      <c r="AF20" s="238" t="s">
        <v>108</v>
      </c>
      <c r="AG20" s="238" t="s">
        <v>109</v>
      </c>
      <c r="AH20" s="238" t="s">
        <v>110</v>
      </c>
      <c r="AI20" s="238" t="s">
        <v>111</v>
      </c>
      <c r="AJ20" s="238" t="s">
        <v>112</v>
      </c>
      <c r="AK20" s="238" t="s">
        <v>113</v>
      </c>
      <c r="AL20" s="238" t="s">
        <v>114</v>
      </c>
      <c r="AM20" s="238" t="s">
        <v>115</v>
      </c>
      <c r="AN20" s="238" t="s">
        <v>116</v>
      </c>
      <c r="AO20" s="238" t="s">
        <v>117</v>
      </c>
      <c r="AP20" s="238" t="s">
        <v>118</v>
      </c>
      <c r="AQ20" s="238" t="s">
        <v>119</v>
      </c>
      <c r="AR20" s="238" t="s">
        <v>120</v>
      </c>
      <c r="AS20" s="238" t="s">
        <v>121</v>
      </c>
      <c r="AT20" s="238" t="s">
        <v>122</v>
      </c>
      <c r="AU20" s="238" t="s">
        <v>123</v>
      </c>
      <c r="AV20" s="238" t="s">
        <v>124</v>
      </c>
      <c r="AW20" s="238" t="s">
        <v>125</v>
      </c>
      <c r="AX20" s="233" t="s">
        <v>126</v>
      </c>
      <c r="AY20" s="238" t="s">
        <v>127</v>
      </c>
      <c r="AZ20" s="238" t="s">
        <v>128</v>
      </c>
      <c r="BA20" s="238" t="s">
        <v>129</v>
      </c>
      <c r="BB20" s="238" t="s">
        <v>130</v>
      </c>
      <c r="BC20" s="238" t="s">
        <v>131</v>
      </c>
      <c r="BD20" s="238" t="s">
        <v>132</v>
      </c>
      <c r="BE20" s="238" t="s">
        <v>133</v>
      </c>
      <c r="BF20" s="238" t="s">
        <v>134</v>
      </c>
      <c r="BG20" s="238" t="s">
        <v>135</v>
      </c>
      <c r="BH20" s="238" t="s">
        <v>136</v>
      </c>
      <c r="BI20" s="238" t="s">
        <v>137</v>
      </c>
      <c r="BJ20" s="238" t="s">
        <v>138</v>
      </c>
      <c r="BK20" s="238" t="s">
        <v>139</v>
      </c>
      <c r="BL20" s="238" t="s">
        <v>140</v>
      </c>
      <c r="BM20" s="238" t="s">
        <v>141</v>
      </c>
      <c r="BN20" s="238" t="s">
        <v>142</v>
      </c>
      <c r="BO20" s="238" t="s">
        <v>143</v>
      </c>
      <c r="BP20" s="238" t="s">
        <v>144</v>
      </c>
      <c r="BQ20" s="238" t="s">
        <v>145</v>
      </c>
      <c r="BR20" s="238" t="s">
        <v>146</v>
      </c>
      <c r="BS20" s="238" t="s">
        <v>147</v>
      </c>
      <c r="BT20" s="238" t="s">
        <v>148</v>
      </c>
      <c r="BU20" s="238" t="s">
        <v>149</v>
      </c>
      <c r="BV20" s="238" t="s">
        <v>150</v>
      </c>
      <c r="BW20" s="238">
        <v>7</v>
      </c>
      <c r="BX20" s="238">
        <f>BW20+1</f>
        <v>8</v>
      </c>
      <c r="BY20" s="238">
        <f>BX20+1</f>
        <v>9</v>
      </c>
      <c r="BZ20" s="238">
        <f>BY20+1</f>
        <v>10</v>
      </c>
      <c r="CA20" s="238">
        <f>BZ20+1</f>
        <v>11</v>
      </c>
      <c r="CB20" s="227"/>
    </row>
    <row r="21" spans="1:80" ht="12.75" x14ac:dyDescent="0.2">
      <c r="A21" s="417" t="s">
        <v>948</v>
      </c>
      <c r="B21" s="418" t="s">
        <v>154</v>
      </c>
      <c r="C21" s="417" t="s">
        <v>906</v>
      </c>
      <c r="D21" s="441">
        <f>D23+D24</f>
        <v>36.69783000000001</v>
      </c>
      <c r="E21" s="241"/>
      <c r="F21" s="254">
        <f>M21+T21+AA21+AH21</f>
        <v>36.697830000000003</v>
      </c>
      <c r="G21" s="241">
        <f t="shared" ref="G21:J21" si="0">N21+U21+AB21+AI21</f>
        <v>0.75</v>
      </c>
      <c r="H21" s="241">
        <f t="shared" si="0"/>
        <v>0</v>
      </c>
      <c r="I21" s="241">
        <f t="shared" si="0"/>
        <v>10.995999999999999</v>
      </c>
      <c r="J21" s="241">
        <f t="shared" si="0"/>
        <v>0</v>
      </c>
      <c r="K21" s="241">
        <f>R21+Y21+AF21+AM21</f>
        <v>442</v>
      </c>
      <c r="L21" s="241">
        <f t="shared" ref="L21" si="1">L33</f>
        <v>0</v>
      </c>
      <c r="M21" s="463">
        <f t="shared" ref="M21:R21" si="2">M35</f>
        <v>0.90774999666666933</v>
      </c>
      <c r="N21" s="450">
        <f t="shared" si="2"/>
        <v>0</v>
      </c>
      <c r="O21" s="450">
        <f t="shared" si="2"/>
        <v>0</v>
      </c>
      <c r="P21" s="450">
        <f t="shared" si="2"/>
        <v>0</v>
      </c>
      <c r="Q21" s="450">
        <f t="shared" si="2"/>
        <v>0</v>
      </c>
      <c r="R21" s="450">
        <f t="shared" si="2"/>
        <v>83</v>
      </c>
      <c r="S21" s="248">
        <f t="shared" ref="N21:S21" si="3">S35+S80</f>
        <v>0</v>
      </c>
      <c r="T21" s="449">
        <f t="shared" ref="T21:Y21" si="4">T35</f>
        <v>13.197035666666668</v>
      </c>
      <c r="U21" s="450">
        <f t="shared" si="4"/>
        <v>0</v>
      </c>
      <c r="V21" s="450">
        <f t="shared" si="4"/>
        <v>0</v>
      </c>
      <c r="W21" s="450">
        <f t="shared" si="4"/>
        <v>6.7309999999999999</v>
      </c>
      <c r="X21" s="450">
        <f t="shared" si="4"/>
        <v>0</v>
      </c>
      <c r="Y21" s="450">
        <f t="shared" si="4"/>
        <v>159</v>
      </c>
      <c r="Z21" s="248">
        <f t="shared" ref="U21:Z21" si="5">Z35+Z80</f>
        <v>0</v>
      </c>
      <c r="AA21" s="449">
        <f t="shared" ref="AA21:AF21" si="6">AA35</f>
        <v>20.716775989999999</v>
      </c>
      <c r="AB21" s="450">
        <f t="shared" si="6"/>
        <v>0.75</v>
      </c>
      <c r="AC21" s="450">
        <f t="shared" si="6"/>
        <v>0</v>
      </c>
      <c r="AD21" s="450">
        <f t="shared" si="6"/>
        <v>4.2649999999999997</v>
      </c>
      <c r="AE21" s="450">
        <f t="shared" si="6"/>
        <v>0</v>
      </c>
      <c r="AF21" s="450">
        <f t="shared" si="6"/>
        <v>140</v>
      </c>
      <c r="AG21" s="248">
        <f t="shared" ref="AB21:AN21" si="7">AG35+AG80</f>
        <v>0</v>
      </c>
      <c r="AH21" s="449">
        <f t="shared" ref="AH21:AM21" si="8">AH35</f>
        <v>1.876268346666671</v>
      </c>
      <c r="AI21" s="450">
        <f t="shared" si="8"/>
        <v>0</v>
      </c>
      <c r="AJ21" s="450">
        <f t="shared" si="8"/>
        <v>0</v>
      </c>
      <c r="AK21" s="450">
        <f t="shared" si="8"/>
        <v>0</v>
      </c>
      <c r="AL21" s="450">
        <f t="shared" si="8"/>
        <v>0</v>
      </c>
      <c r="AM21" s="450">
        <f t="shared" si="8"/>
        <v>60</v>
      </c>
      <c r="AN21" s="248">
        <f t="shared" si="7"/>
        <v>0</v>
      </c>
      <c r="AO21" s="254">
        <f>AV21+BC21+BJ21+BQ21</f>
        <v>0.78756925</v>
      </c>
      <c r="AP21" s="241">
        <f t="shared" ref="AP21" si="9">AW21+BD21+BK21+BR21</f>
        <v>0</v>
      </c>
      <c r="AQ21" s="241">
        <f t="shared" ref="AQ21" si="10">AX21+BE21+BL21+BS21</f>
        <v>0</v>
      </c>
      <c r="AR21" s="241">
        <f t="shared" ref="AR21" si="11">AY21+BF21+BM21+BT21</f>
        <v>0</v>
      </c>
      <c r="AS21" s="241">
        <f t="shared" ref="AS21" si="12">AZ21+BG21+BN21+BU21</f>
        <v>0</v>
      </c>
      <c r="AT21" s="241">
        <f>BA21+BH21+BO21+BV21</f>
        <v>48</v>
      </c>
      <c r="AU21" s="241">
        <v>0</v>
      </c>
      <c r="AV21" s="463">
        <f t="shared" ref="AV21:BA21" si="13">AV35</f>
        <v>0.78756925</v>
      </c>
      <c r="AW21" s="450">
        <f t="shared" si="13"/>
        <v>0</v>
      </c>
      <c r="AX21" s="450">
        <f t="shared" si="13"/>
        <v>0</v>
      </c>
      <c r="AY21" s="450">
        <f t="shared" si="13"/>
        <v>0</v>
      </c>
      <c r="AZ21" s="450">
        <f t="shared" si="13"/>
        <v>0</v>
      </c>
      <c r="BA21" s="450">
        <f t="shared" si="13"/>
        <v>48</v>
      </c>
      <c r="BB21" s="241">
        <v>0</v>
      </c>
      <c r="BC21" s="463">
        <f t="shared" ref="BC21:BH21" si="14">BC35</f>
        <v>0</v>
      </c>
      <c r="BD21" s="450">
        <f t="shared" si="14"/>
        <v>0</v>
      </c>
      <c r="BE21" s="450">
        <f t="shared" si="14"/>
        <v>0</v>
      </c>
      <c r="BF21" s="450">
        <f t="shared" si="14"/>
        <v>0</v>
      </c>
      <c r="BG21" s="450">
        <f t="shared" si="14"/>
        <v>0</v>
      </c>
      <c r="BH21" s="450">
        <f t="shared" si="14"/>
        <v>0</v>
      </c>
      <c r="BI21" s="241">
        <v>0</v>
      </c>
      <c r="BJ21" s="463">
        <f t="shared" ref="BJ21:BO21" si="15">BJ35</f>
        <v>0</v>
      </c>
      <c r="BK21" s="450">
        <f t="shared" si="15"/>
        <v>0</v>
      </c>
      <c r="BL21" s="450">
        <f t="shared" si="15"/>
        <v>0</v>
      </c>
      <c r="BM21" s="450">
        <f t="shared" si="15"/>
        <v>0</v>
      </c>
      <c r="BN21" s="450">
        <f t="shared" si="15"/>
        <v>0</v>
      </c>
      <c r="BO21" s="450">
        <f t="shared" si="15"/>
        <v>0</v>
      </c>
      <c r="BP21" s="241">
        <v>0</v>
      </c>
      <c r="BQ21" s="463">
        <f t="shared" ref="BQ21:BV21" si="16">BQ35</f>
        <v>0</v>
      </c>
      <c r="BR21" s="450">
        <f t="shared" si="16"/>
        <v>0</v>
      </c>
      <c r="BS21" s="450">
        <f t="shared" si="16"/>
        <v>0</v>
      </c>
      <c r="BT21" s="450">
        <f t="shared" si="16"/>
        <v>0</v>
      </c>
      <c r="BU21" s="450">
        <f t="shared" si="16"/>
        <v>0</v>
      </c>
      <c r="BV21" s="450">
        <f t="shared" si="16"/>
        <v>0</v>
      </c>
      <c r="BW21" s="238"/>
      <c r="BX21" s="238"/>
      <c r="BY21" s="277">
        <f>M21-AV21</f>
        <v>0.12018074666666934</v>
      </c>
      <c r="BZ21" s="277">
        <f>BY21/M21</f>
        <v>0.13239410312088423</v>
      </c>
      <c r="CA21" s="238"/>
      <c r="CB21" s="227"/>
    </row>
    <row r="22" spans="1:80" ht="23.25" customHeight="1" x14ac:dyDescent="0.2">
      <c r="A22" s="417" t="s">
        <v>907</v>
      </c>
      <c r="B22" s="418" t="s">
        <v>908</v>
      </c>
      <c r="C22" s="417"/>
      <c r="D22" s="441">
        <f>D27</f>
        <v>9.347999999999999</v>
      </c>
      <c r="E22" s="241"/>
      <c r="F22" s="247"/>
      <c r="G22" s="241"/>
      <c r="H22" s="241"/>
      <c r="I22" s="241"/>
      <c r="J22" s="241"/>
      <c r="K22" s="241"/>
      <c r="L22" s="241"/>
      <c r="M22" s="463">
        <v>0</v>
      </c>
      <c r="N22" s="450">
        <v>0</v>
      </c>
      <c r="O22" s="450">
        <v>0</v>
      </c>
      <c r="P22" s="450">
        <v>0</v>
      </c>
      <c r="Q22" s="450">
        <v>0</v>
      </c>
      <c r="R22" s="450">
        <v>0</v>
      </c>
      <c r="S22" s="241"/>
      <c r="T22" s="449">
        <v>0</v>
      </c>
      <c r="U22" s="450">
        <v>0</v>
      </c>
      <c r="V22" s="450">
        <v>0</v>
      </c>
      <c r="W22" s="450">
        <v>0</v>
      </c>
      <c r="X22" s="450">
        <v>0</v>
      </c>
      <c r="Y22" s="450">
        <v>0</v>
      </c>
      <c r="Z22" s="247"/>
      <c r="AA22" s="449">
        <v>0</v>
      </c>
      <c r="AB22" s="450">
        <v>0</v>
      </c>
      <c r="AC22" s="450">
        <v>0</v>
      </c>
      <c r="AD22" s="450">
        <v>0</v>
      </c>
      <c r="AE22" s="450">
        <v>0</v>
      </c>
      <c r="AF22" s="450">
        <v>0</v>
      </c>
      <c r="AG22" s="247"/>
      <c r="AH22" s="450">
        <f t="shared" ref="AH22:AM22" si="17">AH27</f>
        <v>7.79</v>
      </c>
      <c r="AI22" s="450">
        <f>AI27</f>
        <v>0.76400000000000001</v>
      </c>
      <c r="AJ22" s="450">
        <f t="shared" si="17"/>
        <v>0</v>
      </c>
      <c r="AK22" s="450">
        <f t="shared" si="17"/>
        <v>6.6529999999999996</v>
      </c>
      <c r="AL22" s="450">
        <f t="shared" si="17"/>
        <v>0.68</v>
      </c>
      <c r="AM22" s="450">
        <f t="shared" si="17"/>
        <v>0</v>
      </c>
      <c r="AN22" s="247"/>
      <c r="AO22" s="247"/>
      <c r="AP22" s="241"/>
      <c r="AQ22" s="241"/>
      <c r="AR22" s="241"/>
      <c r="AS22" s="241"/>
      <c r="AT22" s="241"/>
      <c r="AU22" s="241">
        <v>0</v>
      </c>
      <c r="AV22" s="463">
        <v>0</v>
      </c>
      <c r="AW22" s="450">
        <v>0</v>
      </c>
      <c r="AX22" s="450">
        <v>0</v>
      </c>
      <c r="AY22" s="450">
        <v>0</v>
      </c>
      <c r="AZ22" s="450">
        <v>0</v>
      </c>
      <c r="BA22" s="450">
        <v>0</v>
      </c>
      <c r="BB22" s="241">
        <v>0</v>
      </c>
      <c r="BC22" s="463">
        <v>0</v>
      </c>
      <c r="BD22" s="450">
        <v>0</v>
      </c>
      <c r="BE22" s="450">
        <v>0</v>
      </c>
      <c r="BF22" s="450">
        <v>0</v>
      </c>
      <c r="BG22" s="450">
        <v>0</v>
      </c>
      <c r="BH22" s="450">
        <v>0</v>
      </c>
      <c r="BI22" s="241">
        <v>0</v>
      </c>
      <c r="BJ22" s="463">
        <v>0</v>
      </c>
      <c r="BK22" s="450">
        <v>0</v>
      </c>
      <c r="BL22" s="450">
        <v>0</v>
      </c>
      <c r="BM22" s="450">
        <v>0</v>
      </c>
      <c r="BN22" s="450">
        <v>0</v>
      </c>
      <c r="BO22" s="450">
        <v>0</v>
      </c>
      <c r="BP22" s="241">
        <v>0</v>
      </c>
      <c r="BQ22" s="463">
        <v>0</v>
      </c>
      <c r="BR22" s="450">
        <v>0</v>
      </c>
      <c r="BS22" s="450">
        <v>0</v>
      </c>
      <c r="BT22" s="450">
        <v>0</v>
      </c>
      <c r="BU22" s="450">
        <v>0</v>
      </c>
      <c r="BV22" s="450">
        <v>0</v>
      </c>
      <c r="BW22" s="238"/>
      <c r="BX22" s="238"/>
      <c r="BY22" s="238"/>
      <c r="BZ22" s="238"/>
      <c r="CA22" s="238"/>
      <c r="CB22" s="227"/>
    </row>
    <row r="23" spans="1:80" ht="23.25" customHeight="1" x14ac:dyDescent="0.2">
      <c r="A23" s="417" t="s">
        <v>909</v>
      </c>
      <c r="B23" s="418" t="s">
        <v>910</v>
      </c>
      <c r="C23" s="417" t="s">
        <v>906</v>
      </c>
      <c r="D23" s="441">
        <f>D35</f>
        <v>36.69783000000001</v>
      </c>
      <c r="E23" s="232"/>
      <c r="F23" s="254">
        <f>M23+T23+AA23+AH23</f>
        <v>0</v>
      </c>
      <c r="G23" s="241">
        <f t="shared" ref="G23:G29" si="18">N23+U23+AB23+AI23</f>
        <v>0</v>
      </c>
      <c r="H23" s="241">
        <f t="shared" ref="H23:H29" si="19">O23+V23+AC23+AJ23</f>
        <v>0</v>
      </c>
      <c r="I23" s="241">
        <f t="shared" ref="I23:I29" si="20">P23+W23+AD23+AK23</f>
        <v>0</v>
      </c>
      <c r="J23" s="241">
        <f t="shared" ref="J23:J29" si="21">Q23+X23+AE23+AL23</f>
        <v>0</v>
      </c>
      <c r="K23" s="241">
        <f>R23+Y23+AF23+AM23</f>
        <v>0</v>
      </c>
      <c r="L23" s="238"/>
      <c r="M23" s="463">
        <v>0</v>
      </c>
      <c r="N23" s="450">
        <v>0</v>
      </c>
      <c r="O23" s="450">
        <v>0</v>
      </c>
      <c r="P23" s="450">
        <v>0</v>
      </c>
      <c r="Q23" s="450">
        <v>0</v>
      </c>
      <c r="R23" s="450">
        <v>0</v>
      </c>
      <c r="S23" s="248">
        <f t="shared" ref="N23:S23" si="22">S35</f>
        <v>0</v>
      </c>
      <c r="T23" s="449">
        <v>0</v>
      </c>
      <c r="U23" s="450">
        <v>0</v>
      </c>
      <c r="V23" s="450">
        <v>0</v>
      </c>
      <c r="W23" s="450">
        <v>0</v>
      </c>
      <c r="X23" s="450">
        <v>0</v>
      </c>
      <c r="Y23" s="450">
        <v>0</v>
      </c>
      <c r="Z23" s="248">
        <f t="shared" ref="U23:Z23" si="23">Z35</f>
        <v>0</v>
      </c>
      <c r="AA23" s="449">
        <v>0</v>
      </c>
      <c r="AB23" s="450">
        <v>0</v>
      </c>
      <c r="AC23" s="450">
        <v>0</v>
      </c>
      <c r="AD23" s="450">
        <v>0</v>
      </c>
      <c r="AE23" s="450">
        <v>0</v>
      </c>
      <c r="AF23" s="450">
        <v>0</v>
      </c>
      <c r="AG23" s="248">
        <f t="shared" ref="AB23:AN23" si="24">AG35</f>
        <v>0</v>
      </c>
      <c r="AH23" s="449">
        <v>0</v>
      </c>
      <c r="AI23" s="450">
        <v>0</v>
      </c>
      <c r="AJ23" s="450">
        <v>0</v>
      </c>
      <c r="AK23" s="450">
        <v>0</v>
      </c>
      <c r="AL23" s="450">
        <v>0</v>
      </c>
      <c r="AM23" s="450">
        <v>0</v>
      </c>
      <c r="AN23" s="248">
        <f t="shared" si="24"/>
        <v>0</v>
      </c>
      <c r="AO23" s="254">
        <f>AV23+BC23+BJ23+BQ23</f>
        <v>0</v>
      </c>
      <c r="AP23" s="241">
        <f t="shared" ref="AP23:AP29" si="25">AW23+BD23+BK23+BR23</f>
        <v>0</v>
      </c>
      <c r="AQ23" s="241">
        <f t="shared" ref="AQ23:AQ29" si="26">AX23+BE23+BL23+BS23</f>
        <v>0</v>
      </c>
      <c r="AR23" s="241">
        <f t="shared" ref="AR23:AR29" si="27">AY23+BF23+BM23+BT23</f>
        <v>0</v>
      </c>
      <c r="AS23" s="241">
        <f t="shared" ref="AS23:AS29" si="28">AZ23+BG23+BN23+BU23</f>
        <v>0</v>
      </c>
      <c r="AT23" s="241">
        <f>BA23+BH23+BO23+BV23</f>
        <v>0</v>
      </c>
      <c r="AU23" s="238"/>
      <c r="AV23" s="463">
        <v>0</v>
      </c>
      <c r="AW23" s="450">
        <v>0</v>
      </c>
      <c r="AX23" s="450">
        <v>0</v>
      </c>
      <c r="AY23" s="450">
        <v>0</v>
      </c>
      <c r="AZ23" s="450">
        <v>0</v>
      </c>
      <c r="BA23" s="450">
        <v>0</v>
      </c>
      <c r="BB23" s="238"/>
      <c r="BC23" s="463">
        <v>0</v>
      </c>
      <c r="BD23" s="450">
        <v>0</v>
      </c>
      <c r="BE23" s="450">
        <v>0</v>
      </c>
      <c r="BF23" s="450">
        <v>0</v>
      </c>
      <c r="BG23" s="450">
        <v>0</v>
      </c>
      <c r="BH23" s="450">
        <v>0</v>
      </c>
      <c r="BI23" s="238"/>
      <c r="BJ23" s="463">
        <v>0</v>
      </c>
      <c r="BK23" s="450">
        <v>0</v>
      </c>
      <c r="BL23" s="450">
        <v>0</v>
      </c>
      <c r="BM23" s="450">
        <v>0</v>
      </c>
      <c r="BN23" s="450">
        <v>0</v>
      </c>
      <c r="BO23" s="450">
        <v>0</v>
      </c>
      <c r="BP23" s="238"/>
      <c r="BQ23" s="463">
        <v>0</v>
      </c>
      <c r="BR23" s="450">
        <v>0</v>
      </c>
      <c r="BS23" s="450">
        <v>0</v>
      </c>
      <c r="BT23" s="450">
        <v>0</v>
      </c>
      <c r="BU23" s="450">
        <v>0</v>
      </c>
      <c r="BV23" s="450">
        <v>0</v>
      </c>
      <c r="BW23" s="238"/>
      <c r="BX23" s="238"/>
      <c r="BY23" s="277">
        <f>AO23-F23</f>
        <v>0</v>
      </c>
      <c r="BZ23" s="278" t="str">
        <f>IF(F23=0,"0,00",BY23/F23*100)</f>
        <v>0,00</v>
      </c>
      <c r="CA23" s="238"/>
      <c r="CB23" s="227"/>
    </row>
    <row r="24" spans="1:80" ht="20.25" customHeight="1" x14ac:dyDescent="0.2">
      <c r="A24" s="417" t="s">
        <v>911</v>
      </c>
      <c r="B24" s="418" t="s">
        <v>912</v>
      </c>
      <c r="C24" s="417" t="s">
        <v>906</v>
      </c>
      <c r="D24" s="441">
        <v>0</v>
      </c>
      <c r="E24" s="232"/>
      <c r="F24" s="254">
        <f>M24+T24+AA24+AH24</f>
        <v>0</v>
      </c>
      <c r="G24" s="241">
        <f t="shared" si="18"/>
        <v>0</v>
      </c>
      <c r="H24" s="241">
        <f t="shared" si="19"/>
        <v>0</v>
      </c>
      <c r="I24" s="241">
        <f t="shared" si="20"/>
        <v>0</v>
      </c>
      <c r="J24" s="241">
        <f t="shared" si="21"/>
        <v>0</v>
      </c>
      <c r="K24" s="241">
        <f>R24+Y24+AF24+AM24</f>
        <v>0</v>
      </c>
      <c r="L24" s="238"/>
      <c r="M24" s="463">
        <v>0</v>
      </c>
      <c r="N24" s="450">
        <v>0</v>
      </c>
      <c r="O24" s="450">
        <v>0</v>
      </c>
      <c r="P24" s="450">
        <v>0</v>
      </c>
      <c r="Q24" s="450">
        <v>0</v>
      </c>
      <c r="R24" s="450">
        <v>0</v>
      </c>
      <c r="S24" s="238"/>
      <c r="T24" s="449">
        <v>0</v>
      </c>
      <c r="U24" s="450">
        <v>0</v>
      </c>
      <c r="V24" s="450">
        <v>0</v>
      </c>
      <c r="W24" s="450">
        <v>0</v>
      </c>
      <c r="X24" s="450">
        <v>0</v>
      </c>
      <c r="Y24" s="450">
        <v>0</v>
      </c>
      <c r="Z24" s="238"/>
      <c r="AA24" s="449">
        <v>0</v>
      </c>
      <c r="AB24" s="450">
        <v>0</v>
      </c>
      <c r="AC24" s="450">
        <v>0</v>
      </c>
      <c r="AD24" s="450">
        <v>0</v>
      </c>
      <c r="AE24" s="450">
        <v>0</v>
      </c>
      <c r="AF24" s="450">
        <v>0</v>
      </c>
      <c r="AG24" s="238"/>
      <c r="AH24" s="449">
        <v>0</v>
      </c>
      <c r="AI24" s="450">
        <v>0</v>
      </c>
      <c r="AJ24" s="450">
        <v>0</v>
      </c>
      <c r="AK24" s="450">
        <v>0</v>
      </c>
      <c r="AL24" s="450">
        <v>0</v>
      </c>
      <c r="AM24" s="450">
        <v>0</v>
      </c>
      <c r="AN24" s="238"/>
      <c r="AO24" s="254">
        <f>AV24+BC24+BJ24+BQ24</f>
        <v>0</v>
      </c>
      <c r="AP24" s="241">
        <f t="shared" si="25"/>
        <v>0</v>
      </c>
      <c r="AQ24" s="241">
        <f t="shared" si="26"/>
        <v>0</v>
      </c>
      <c r="AR24" s="241">
        <f t="shared" si="27"/>
        <v>0</v>
      </c>
      <c r="AS24" s="241">
        <f t="shared" si="28"/>
        <v>0</v>
      </c>
      <c r="AT24" s="241">
        <f>BA24+BH24+BO24+BV24</f>
        <v>0</v>
      </c>
      <c r="AU24" s="238"/>
      <c r="AV24" s="463">
        <v>0</v>
      </c>
      <c r="AW24" s="450">
        <v>0</v>
      </c>
      <c r="AX24" s="450">
        <v>0</v>
      </c>
      <c r="AY24" s="450">
        <v>0</v>
      </c>
      <c r="AZ24" s="450">
        <v>0</v>
      </c>
      <c r="BA24" s="450">
        <v>0</v>
      </c>
      <c r="BB24" s="238"/>
      <c r="BC24" s="463">
        <v>0</v>
      </c>
      <c r="BD24" s="450">
        <v>0</v>
      </c>
      <c r="BE24" s="450">
        <v>0</v>
      </c>
      <c r="BF24" s="450">
        <v>0</v>
      </c>
      <c r="BG24" s="450">
        <v>0</v>
      </c>
      <c r="BH24" s="450">
        <v>0</v>
      </c>
      <c r="BI24" s="238"/>
      <c r="BJ24" s="463">
        <v>0</v>
      </c>
      <c r="BK24" s="450">
        <v>0</v>
      </c>
      <c r="BL24" s="450">
        <v>0</v>
      </c>
      <c r="BM24" s="450">
        <v>0</v>
      </c>
      <c r="BN24" s="450">
        <v>0</v>
      </c>
      <c r="BO24" s="450">
        <v>0</v>
      </c>
      <c r="BP24" s="238"/>
      <c r="BQ24" s="463">
        <v>0</v>
      </c>
      <c r="BR24" s="450">
        <v>0</v>
      </c>
      <c r="BS24" s="450">
        <v>0</v>
      </c>
      <c r="BT24" s="450">
        <v>0</v>
      </c>
      <c r="BU24" s="450">
        <v>0</v>
      </c>
      <c r="BV24" s="450">
        <v>0</v>
      </c>
      <c r="BW24" s="238"/>
      <c r="BX24" s="238"/>
      <c r="BY24" s="238"/>
      <c r="BZ24" s="238"/>
      <c r="CA24" s="238"/>
      <c r="CB24" s="227"/>
    </row>
    <row r="25" spans="1:80" ht="12.75" x14ac:dyDescent="0.2">
      <c r="A25" s="417" t="s">
        <v>913</v>
      </c>
      <c r="B25" s="418" t="s">
        <v>914</v>
      </c>
      <c r="C25" s="417" t="s">
        <v>906</v>
      </c>
      <c r="D25" s="441">
        <v>0</v>
      </c>
      <c r="E25" s="232"/>
      <c r="F25" s="254">
        <f t="shared" ref="F25:F29" si="29">M25+T25+AA25+AH25</f>
        <v>0</v>
      </c>
      <c r="G25" s="241">
        <f t="shared" si="18"/>
        <v>0</v>
      </c>
      <c r="H25" s="241">
        <f t="shared" si="19"/>
        <v>0</v>
      </c>
      <c r="I25" s="241">
        <f t="shared" si="20"/>
        <v>0</v>
      </c>
      <c r="J25" s="241">
        <f t="shared" si="21"/>
        <v>0</v>
      </c>
      <c r="K25" s="241">
        <f t="shared" ref="K25:K29" si="30">R25+Y25+AF25+AM25</f>
        <v>0</v>
      </c>
      <c r="L25" s="238"/>
      <c r="M25" s="463">
        <v>0</v>
      </c>
      <c r="N25" s="450">
        <v>0</v>
      </c>
      <c r="O25" s="450">
        <v>0</v>
      </c>
      <c r="P25" s="450">
        <v>0</v>
      </c>
      <c r="Q25" s="450">
        <v>0</v>
      </c>
      <c r="R25" s="450">
        <v>0</v>
      </c>
      <c r="S25" s="238"/>
      <c r="T25" s="449">
        <v>0</v>
      </c>
      <c r="U25" s="450">
        <v>0</v>
      </c>
      <c r="V25" s="450">
        <v>0</v>
      </c>
      <c r="W25" s="450">
        <v>0</v>
      </c>
      <c r="X25" s="450">
        <v>0</v>
      </c>
      <c r="Y25" s="450">
        <v>0</v>
      </c>
      <c r="Z25" s="238"/>
      <c r="AA25" s="449">
        <v>0</v>
      </c>
      <c r="AB25" s="450">
        <v>0</v>
      </c>
      <c r="AC25" s="450">
        <v>0</v>
      </c>
      <c r="AD25" s="450">
        <v>0</v>
      </c>
      <c r="AE25" s="450">
        <v>0</v>
      </c>
      <c r="AF25" s="450">
        <v>0</v>
      </c>
      <c r="AG25" s="238"/>
      <c r="AH25" s="449">
        <v>0</v>
      </c>
      <c r="AI25" s="450">
        <v>0</v>
      </c>
      <c r="AJ25" s="450">
        <v>0</v>
      </c>
      <c r="AK25" s="450">
        <v>0</v>
      </c>
      <c r="AL25" s="450">
        <v>0</v>
      </c>
      <c r="AM25" s="450">
        <v>0</v>
      </c>
      <c r="AN25" s="238"/>
      <c r="AO25" s="254">
        <f t="shared" ref="AO25:AO29" si="31">AV25+BC25+BJ25+BQ25</f>
        <v>0</v>
      </c>
      <c r="AP25" s="241">
        <f t="shared" si="25"/>
        <v>0</v>
      </c>
      <c r="AQ25" s="241">
        <f t="shared" si="26"/>
        <v>0</v>
      </c>
      <c r="AR25" s="241">
        <f t="shared" si="27"/>
        <v>0</v>
      </c>
      <c r="AS25" s="241">
        <f t="shared" si="28"/>
        <v>0</v>
      </c>
      <c r="AT25" s="241">
        <f t="shared" ref="AT25:AT29" si="32">BA25+BH25+BO25+BV25</f>
        <v>0</v>
      </c>
      <c r="AU25" s="238"/>
      <c r="AV25" s="463">
        <v>0</v>
      </c>
      <c r="AW25" s="450">
        <v>0</v>
      </c>
      <c r="AX25" s="450">
        <v>0</v>
      </c>
      <c r="AY25" s="450">
        <v>0</v>
      </c>
      <c r="AZ25" s="450">
        <v>0</v>
      </c>
      <c r="BA25" s="450">
        <v>0</v>
      </c>
      <c r="BB25" s="238"/>
      <c r="BC25" s="463">
        <v>0</v>
      </c>
      <c r="BD25" s="450">
        <v>0</v>
      </c>
      <c r="BE25" s="450">
        <v>0</v>
      </c>
      <c r="BF25" s="450">
        <v>0</v>
      </c>
      <c r="BG25" s="450">
        <v>0</v>
      </c>
      <c r="BH25" s="450">
        <v>0</v>
      </c>
      <c r="BI25" s="238"/>
      <c r="BJ25" s="463">
        <v>0</v>
      </c>
      <c r="BK25" s="450">
        <v>0</v>
      </c>
      <c r="BL25" s="450">
        <v>0</v>
      </c>
      <c r="BM25" s="450">
        <v>0</v>
      </c>
      <c r="BN25" s="450">
        <v>0</v>
      </c>
      <c r="BO25" s="450">
        <v>0</v>
      </c>
      <c r="BP25" s="238"/>
      <c r="BQ25" s="463">
        <v>0</v>
      </c>
      <c r="BR25" s="450">
        <v>0</v>
      </c>
      <c r="BS25" s="450">
        <v>0</v>
      </c>
      <c r="BT25" s="450">
        <v>0</v>
      </c>
      <c r="BU25" s="450">
        <v>0</v>
      </c>
      <c r="BV25" s="450">
        <v>0</v>
      </c>
      <c r="BW25" s="238"/>
      <c r="BX25" s="238"/>
      <c r="BY25" s="238"/>
      <c r="BZ25" s="238"/>
      <c r="CA25" s="238"/>
      <c r="CB25" s="227"/>
    </row>
    <row r="26" spans="1:80" ht="24" customHeight="1" x14ac:dyDescent="0.2">
      <c r="A26" s="417">
        <v>1</v>
      </c>
      <c r="B26" s="418" t="s">
        <v>915</v>
      </c>
      <c r="C26" s="417" t="s">
        <v>906</v>
      </c>
      <c r="D26" s="441">
        <v>0</v>
      </c>
      <c r="E26" s="232"/>
      <c r="F26" s="254">
        <f t="shared" si="29"/>
        <v>0</v>
      </c>
      <c r="G26" s="241">
        <f t="shared" si="18"/>
        <v>0</v>
      </c>
      <c r="H26" s="241">
        <f t="shared" si="19"/>
        <v>0</v>
      </c>
      <c r="I26" s="241">
        <f t="shared" si="20"/>
        <v>0</v>
      </c>
      <c r="J26" s="241">
        <f t="shared" si="21"/>
        <v>0</v>
      </c>
      <c r="K26" s="241">
        <f t="shared" si="30"/>
        <v>0</v>
      </c>
      <c r="L26" s="238"/>
      <c r="M26" s="463">
        <v>0</v>
      </c>
      <c r="N26" s="450">
        <v>0</v>
      </c>
      <c r="O26" s="450">
        <v>0</v>
      </c>
      <c r="P26" s="450">
        <v>0</v>
      </c>
      <c r="Q26" s="450">
        <v>0</v>
      </c>
      <c r="R26" s="450">
        <v>0</v>
      </c>
      <c r="S26" s="238"/>
      <c r="T26" s="449">
        <v>0</v>
      </c>
      <c r="U26" s="450">
        <v>0</v>
      </c>
      <c r="V26" s="450">
        <v>0</v>
      </c>
      <c r="W26" s="450">
        <v>0</v>
      </c>
      <c r="X26" s="450">
        <v>0</v>
      </c>
      <c r="Y26" s="450">
        <v>0</v>
      </c>
      <c r="Z26" s="238"/>
      <c r="AA26" s="449">
        <v>0</v>
      </c>
      <c r="AB26" s="450">
        <v>0</v>
      </c>
      <c r="AC26" s="450">
        <v>0</v>
      </c>
      <c r="AD26" s="450">
        <v>0</v>
      </c>
      <c r="AE26" s="450">
        <v>0</v>
      </c>
      <c r="AF26" s="450">
        <v>0</v>
      </c>
      <c r="AG26" s="238"/>
      <c r="AH26" s="449">
        <v>0</v>
      </c>
      <c r="AI26" s="450">
        <v>0</v>
      </c>
      <c r="AJ26" s="450">
        <v>0</v>
      </c>
      <c r="AK26" s="450">
        <v>0</v>
      </c>
      <c r="AL26" s="450">
        <v>0</v>
      </c>
      <c r="AM26" s="450">
        <v>0</v>
      </c>
      <c r="AN26" s="238"/>
      <c r="AO26" s="254">
        <f t="shared" si="31"/>
        <v>0</v>
      </c>
      <c r="AP26" s="241">
        <f t="shared" si="25"/>
        <v>0</v>
      </c>
      <c r="AQ26" s="241">
        <f t="shared" si="26"/>
        <v>0</v>
      </c>
      <c r="AR26" s="241">
        <f t="shared" si="27"/>
        <v>0</v>
      </c>
      <c r="AS26" s="241">
        <f t="shared" si="28"/>
        <v>0</v>
      </c>
      <c r="AT26" s="241">
        <f t="shared" si="32"/>
        <v>0</v>
      </c>
      <c r="AU26" s="238"/>
      <c r="AV26" s="463">
        <v>0</v>
      </c>
      <c r="AW26" s="450">
        <v>0</v>
      </c>
      <c r="AX26" s="450">
        <v>0</v>
      </c>
      <c r="AY26" s="450">
        <v>0</v>
      </c>
      <c r="AZ26" s="450">
        <v>0</v>
      </c>
      <c r="BA26" s="450">
        <v>0</v>
      </c>
      <c r="BB26" s="238"/>
      <c r="BC26" s="463">
        <v>0</v>
      </c>
      <c r="BD26" s="450">
        <v>0</v>
      </c>
      <c r="BE26" s="450">
        <v>0</v>
      </c>
      <c r="BF26" s="450">
        <v>0</v>
      </c>
      <c r="BG26" s="450">
        <v>0</v>
      </c>
      <c r="BH26" s="450">
        <v>0</v>
      </c>
      <c r="BI26" s="238"/>
      <c r="BJ26" s="463">
        <v>0</v>
      </c>
      <c r="BK26" s="450">
        <v>0</v>
      </c>
      <c r="BL26" s="450">
        <v>0</v>
      </c>
      <c r="BM26" s="450">
        <v>0</v>
      </c>
      <c r="BN26" s="450">
        <v>0</v>
      </c>
      <c r="BO26" s="450">
        <v>0</v>
      </c>
      <c r="BP26" s="238"/>
      <c r="BQ26" s="463">
        <v>0</v>
      </c>
      <c r="BR26" s="450">
        <v>0</v>
      </c>
      <c r="BS26" s="450">
        <v>0</v>
      </c>
      <c r="BT26" s="450">
        <v>0</v>
      </c>
      <c r="BU26" s="450">
        <v>0</v>
      </c>
      <c r="BV26" s="450">
        <v>0</v>
      </c>
      <c r="BW26" s="238"/>
      <c r="BX26" s="238"/>
      <c r="BY26" s="238"/>
      <c r="BZ26" s="238"/>
      <c r="CA26" s="238"/>
      <c r="CB26" s="227"/>
    </row>
    <row r="27" spans="1:80" ht="23.25" customHeight="1" x14ac:dyDescent="0.2">
      <c r="A27" s="417" t="s">
        <v>160</v>
      </c>
      <c r="B27" s="418" t="s">
        <v>916</v>
      </c>
      <c r="C27" s="417" t="s">
        <v>906</v>
      </c>
      <c r="D27" s="441">
        <f>D28</f>
        <v>9.347999999999999</v>
      </c>
      <c r="E27" s="232"/>
      <c r="F27" s="254">
        <f t="shared" si="29"/>
        <v>7.79</v>
      </c>
      <c r="G27" s="241">
        <f t="shared" si="18"/>
        <v>0.76400000000000001</v>
      </c>
      <c r="H27" s="241">
        <f t="shared" si="19"/>
        <v>0</v>
      </c>
      <c r="I27" s="241">
        <f t="shared" si="20"/>
        <v>6.6529999999999996</v>
      </c>
      <c r="J27" s="241">
        <f t="shared" si="21"/>
        <v>0.68</v>
      </c>
      <c r="K27" s="241">
        <f t="shared" si="30"/>
        <v>0</v>
      </c>
      <c r="L27" s="238"/>
      <c r="M27" s="463">
        <v>0</v>
      </c>
      <c r="N27" s="450">
        <v>0</v>
      </c>
      <c r="O27" s="450">
        <v>0</v>
      </c>
      <c r="P27" s="450">
        <v>0</v>
      </c>
      <c r="Q27" s="450">
        <v>0</v>
      </c>
      <c r="R27" s="450">
        <v>0</v>
      </c>
      <c r="S27" s="238"/>
      <c r="T27" s="449">
        <v>0</v>
      </c>
      <c r="U27" s="450">
        <v>0</v>
      </c>
      <c r="V27" s="450">
        <v>0</v>
      </c>
      <c r="W27" s="450">
        <v>0</v>
      </c>
      <c r="X27" s="450">
        <v>0</v>
      </c>
      <c r="Y27" s="450">
        <v>0</v>
      </c>
      <c r="Z27" s="238"/>
      <c r="AA27" s="449">
        <v>0</v>
      </c>
      <c r="AB27" s="450">
        <v>0</v>
      </c>
      <c r="AC27" s="450">
        <v>0</v>
      </c>
      <c r="AD27" s="450">
        <v>0</v>
      </c>
      <c r="AE27" s="450">
        <v>0</v>
      </c>
      <c r="AF27" s="450">
        <v>0</v>
      </c>
      <c r="AG27" s="238"/>
      <c r="AH27" s="450">
        <f t="shared" ref="AH27:AM27" si="33">AH28</f>
        <v>7.79</v>
      </c>
      <c r="AI27" s="450">
        <f t="shared" si="33"/>
        <v>0.76400000000000001</v>
      </c>
      <c r="AJ27" s="450">
        <f t="shared" si="33"/>
        <v>0</v>
      </c>
      <c r="AK27" s="450">
        <f t="shared" si="33"/>
        <v>6.6529999999999996</v>
      </c>
      <c r="AL27" s="450">
        <f t="shared" si="33"/>
        <v>0.68</v>
      </c>
      <c r="AM27" s="450">
        <f t="shared" si="33"/>
        <v>0</v>
      </c>
      <c r="AN27" s="238"/>
      <c r="AO27" s="254">
        <f t="shared" si="31"/>
        <v>0</v>
      </c>
      <c r="AP27" s="241">
        <f t="shared" si="25"/>
        <v>0</v>
      </c>
      <c r="AQ27" s="241">
        <f t="shared" si="26"/>
        <v>0</v>
      </c>
      <c r="AR27" s="241">
        <f t="shared" si="27"/>
        <v>0</v>
      </c>
      <c r="AS27" s="241">
        <f t="shared" si="28"/>
        <v>0</v>
      </c>
      <c r="AT27" s="241">
        <f t="shared" si="32"/>
        <v>0</v>
      </c>
      <c r="AU27" s="238"/>
      <c r="AV27" s="463">
        <v>0</v>
      </c>
      <c r="AW27" s="450">
        <v>0</v>
      </c>
      <c r="AX27" s="450">
        <v>0</v>
      </c>
      <c r="AY27" s="450">
        <v>0</v>
      </c>
      <c r="AZ27" s="450">
        <v>0</v>
      </c>
      <c r="BA27" s="450">
        <v>0</v>
      </c>
      <c r="BB27" s="238"/>
      <c r="BC27" s="463">
        <v>0</v>
      </c>
      <c r="BD27" s="450">
        <v>0</v>
      </c>
      <c r="BE27" s="450">
        <v>0</v>
      </c>
      <c r="BF27" s="450">
        <v>0</v>
      </c>
      <c r="BG27" s="450">
        <v>0</v>
      </c>
      <c r="BH27" s="450">
        <v>0</v>
      </c>
      <c r="BI27" s="238"/>
      <c r="BJ27" s="463">
        <v>0</v>
      </c>
      <c r="BK27" s="450">
        <v>0</v>
      </c>
      <c r="BL27" s="450">
        <v>0</v>
      </c>
      <c r="BM27" s="450">
        <v>0</v>
      </c>
      <c r="BN27" s="450">
        <v>0</v>
      </c>
      <c r="BO27" s="450">
        <v>0</v>
      </c>
      <c r="BP27" s="238"/>
      <c r="BQ27" s="463">
        <v>0</v>
      </c>
      <c r="BR27" s="450">
        <v>0</v>
      </c>
      <c r="BS27" s="450">
        <v>0</v>
      </c>
      <c r="BT27" s="450">
        <v>0</v>
      </c>
      <c r="BU27" s="450">
        <v>0</v>
      </c>
      <c r="BV27" s="450">
        <v>0</v>
      </c>
      <c r="BW27" s="238"/>
      <c r="BX27" s="238"/>
      <c r="BY27" s="238"/>
      <c r="BZ27" s="238"/>
      <c r="CA27" s="238"/>
      <c r="CB27" s="227"/>
    </row>
    <row r="28" spans="1:80" ht="30.75" customHeight="1" x14ac:dyDescent="0.2">
      <c r="A28" s="417" t="s">
        <v>162</v>
      </c>
      <c r="B28" s="418" t="s">
        <v>917</v>
      </c>
      <c r="C28" s="417" t="s">
        <v>906</v>
      </c>
      <c r="D28" s="442">
        <f>D29+D31+D33</f>
        <v>9.347999999999999</v>
      </c>
      <c r="E28" s="232"/>
      <c r="F28" s="254">
        <f t="shared" si="29"/>
        <v>7.79</v>
      </c>
      <c r="G28" s="241">
        <f t="shared" si="18"/>
        <v>0.76400000000000001</v>
      </c>
      <c r="H28" s="241">
        <f t="shared" si="19"/>
        <v>0</v>
      </c>
      <c r="I28" s="241">
        <f t="shared" si="20"/>
        <v>6.6529999999999996</v>
      </c>
      <c r="J28" s="241">
        <f t="shared" si="21"/>
        <v>0.68</v>
      </c>
      <c r="K28" s="241">
        <f t="shared" si="30"/>
        <v>0</v>
      </c>
      <c r="L28" s="238"/>
      <c r="M28" s="463">
        <v>0</v>
      </c>
      <c r="N28" s="450">
        <v>0</v>
      </c>
      <c r="O28" s="450">
        <v>0</v>
      </c>
      <c r="P28" s="450">
        <v>0</v>
      </c>
      <c r="Q28" s="450">
        <v>0</v>
      </c>
      <c r="R28" s="450">
        <v>0</v>
      </c>
      <c r="S28" s="238"/>
      <c r="T28" s="449">
        <v>0</v>
      </c>
      <c r="U28" s="450">
        <v>0</v>
      </c>
      <c r="V28" s="450">
        <v>0</v>
      </c>
      <c r="W28" s="450">
        <v>0</v>
      </c>
      <c r="X28" s="450">
        <v>0</v>
      </c>
      <c r="Y28" s="450">
        <v>0</v>
      </c>
      <c r="Z28" s="238"/>
      <c r="AA28" s="449">
        <v>0</v>
      </c>
      <c r="AB28" s="450">
        <v>0</v>
      </c>
      <c r="AC28" s="450">
        <v>0</v>
      </c>
      <c r="AD28" s="450">
        <v>0</v>
      </c>
      <c r="AE28" s="450">
        <v>0</v>
      </c>
      <c r="AF28" s="450">
        <v>0</v>
      </c>
      <c r="AG28" s="238"/>
      <c r="AH28" s="450">
        <f t="shared" ref="AH28:AM28" si="34">AH29+AH31+AH33</f>
        <v>7.79</v>
      </c>
      <c r="AI28" s="450">
        <f>AI29+AI31+AI33</f>
        <v>0.76400000000000001</v>
      </c>
      <c r="AJ28" s="450">
        <f t="shared" si="34"/>
        <v>0</v>
      </c>
      <c r="AK28" s="450">
        <f t="shared" si="34"/>
        <v>6.6529999999999996</v>
      </c>
      <c r="AL28" s="450">
        <f>AL29+AL31+AL33</f>
        <v>0.68</v>
      </c>
      <c r="AM28" s="450">
        <f t="shared" si="34"/>
        <v>0</v>
      </c>
      <c r="AN28" s="238"/>
      <c r="AO28" s="254">
        <f t="shared" si="31"/>
        <v>0</v>
      </c>
      <c r="AP28" s="241">
        <f t="shared" si="25"/>
        <v>0</v>
      </c>
      <c r="AQ28" s="241">
        <f t="shared" si="26"/>
        <v>0</v>
      </c>
      <c r="AR28" s="241">
        <f t="shared" si="27"/>
        <v>0</v>
      </c>
      <c r="AS28" s="241">
        <f t="shared" si="28"/>
        <v>0</v>
      </c>
      <c r="AT28" s="241">
        <f t="shared" si="32"/>
        <v>0</v>
      </c>
      <c r="AU28" s="238"/>
      <c r="AV28" s="463">
        <v>0</v>
      </c>
      <c r="AW28" s="450">
        <v>0</v>
      </c>
      <c r="AX28" s="450">
        <v>0</v>
      </c>
      <c r="AY28" s="450">
        <v>0</v>
      </c>
      <c r="AZ28" s="450">
        <v>0</v>
      </c>
      <c r="BA28" s="450">
        <v>0</v>
      </c>
      <c r="BB28" s="238"/>
      <c r="BC28" s="463">
        <v>0</v>
      </c>
      <c r="BD28" s="450">
        <v>0</v>
      </c>
      <c r="BE28" s="450">
        <v>0</v>
      </c>
      <c r="BF28" s="450">
        <v>0</v>
      </c>
      <c r="BG28" s="450">
        <v>0</v>
      </c>
      <c r="BH28" s="450">
        <v>0</v>
      </c>
      <c r="BI28" s="238"/>
      <c r="BJ28" s="463">
        <v>0</v>
      </c>
      <c r="BK28" s="450">
        <v>0</v>
      </c>
      <c r="BL28" s="450">
        <v>0</v>
      </c>
      <c r="BM28" s="450">
        <v>0</v>
      </c>
      <c r="BN28" s="450">
        <v>0</v>
      </c>
      <c r="BO28" s="450">
        <v>0</v>
      </c>
      <c r="BP28" s="238"/>
      <c r="BQ28" s="463">
        <v>0</v>
      </c>
      <c r="BR28" s="450">
        <v>0</v>
      </c>
      <c r="BS28" s="450">
        <v>0</v>
      </c>
      <c r="BT28" s="450">
        <v>0</v>
      </c>
      <c r="BU28" s="450">
        <v>0</v>
      </c>
      <c r="BV28" s="450">
        <v>0</v>
      </c>
      <c r="BW28" s="238"/>
      <c r="BX28" s="238"/>
      <c r="BY28" s="238"/>
      <c r="BZ28" s="238"/>
      <c r="CA28" s="238"/>
      <c r="CB28" s="227"/>
    </row>
    <row r="29" spans="1:80" ht="21" x14ac:dyDescent="0.2">
      <c r="A29" s="417" t="s">
        <v>163</v>
      </c>
      <c r="B29" s="418" t="s">
        <v>918</v>
      </c>
      <c r="C29" s="417" t="s">
        <v>958</v>
      </c>
      <c r="D29" s="441">
        <v>7.8011999999999997</v>
      </c>
      <c r="E29" s="232"/>
      <c r="F29" s="254">
        <f t="shared" si="29"/>
        <v>6.5010000000000003</v>
      </c>
      <c r="G29" s="241">
        <f t="shared" si="18"/>
        <v>0.38300000000000001</v>
      </c>
      <c r="H29" s="241">
        <f t="shared" si="19"/>
        <v>0</v>
      </c>
      <c r="I29" s="241">
        <f t="shared" si="20"/>
        <v>5.1929999999999996</v>
      </c>
      <c r="J29" s="241">
        <f t="shared" si="21"/>
        <v>0.34100000000000003</v>
      </c>
      <c r="K29" s="241">
        <f t="shared" si="30"/>
        <v>0</v>
      </c>
      <c r="L29" s="238"/>
      <c r="M29" s="463">
        <v>0</v>
      </c>
      <c r="N29" s="450">
        <v>0</v>
      </c>
      <c r="O29" s="450">
        <v>0</v>
      </c>
      <c r="P29" s="450">
        <v>0</v>
      </c>
      <c r="Q29" s="450">
        <v>0</v>
      </c>
      <c r="R29" s="450">
        <v>0</v>
      </c>
      <c r="S29" s="238"/>
      <c r="T29" s="449">
        <v>0</v>
      </c>
      <c r="U29" s="450">
        <v>0</v>
      </c>
      <c r="V29" s="450">
        <v>0</v>
      </c>
      <c r="W29" s="450">
        <v>0</v>
      </c>
      <c r="X29" s="450">
        <v>0</v>
      </c>
      <c r="Y29" s="450">
        <v>0</v>
      </c>
      <c r="Z29" s="238"/>
      <c r="AA29" s="449">
        <v>0</v>
      </c>
      <c r="AB29" s="450">
        <v>0</v>
      </c>
      <c r="AC29" s="450">
        <v>0</v>
      </c>
      <c r="AD29" s="450">
        <v>0</v>
      </c>
      <c r="AE29" s="450">
        <v>0</v>
      </c>
      <c r="AF29" s="450">
        <v>0</v>
      </c>
      <c r="AG29" s="238"/>
      <c r="AH29" s="449">
        <v>6.5010000000000003</v>
      </c>
      <c r="AI29" s="450">
        <v>0.38300000000000001</v>
      </c>
      <c r="AJ29" s="450">
        <v>0</v>
      </c>
      <c r="AK29" s="450">
        <v>5.1929999999999996</v>
      </c>
      <c r="AL29" s="450">
        <v>0.34100000000000003</v>
      </c>
      <c r="AM29" s="450">
        <v>0</v>
      </c>
      <c r="AN29" s="238"/>
      <c r="AO29" s="254">
        <f t="shared" si="31"/>
        <v>0</v>
      </c>
      <c r="AP29" s="241">
        <f t="shared" si="25"/>
        <v>0</v>
      </c>
      <c r="AQ29" s="241">
        <f t="shared" si="26"/>
        <v>0</v>
      </c>
      <c r="AR29" s="241">
        <f t="shared" si="27"/>
        <v>0</v>
      </c>
      <c r="AS29" s="241">
        <f t="shared" si="28"/>
        <v>0</v>
      </c>
      <c r="AT29" s="241">
        <f t="shared" si="32"/>
        <v>0</v>
      </c>
      <c r="AU29" s="238"/>
      <c r="AV29" s="463">
        <v>0</v>
      </c>
      <c r="AW29" s="450">
        <v>0</v>
      </c>
      <c r="AX29" s="450">
        <v>0</v>
      </c>
      <c r="AY29" s="450">
        <v>0</v>
      </c>
      <c r="AZ29" s="450">
        <v>0</v>
      </c>
      <c r="BA29" s="450">
        <v>0</v>
      </c>
      <c r="BB29" s="238"/>
      <c r="BC29" s="463">
        <v>0</v>
      </c>
      <c r="BD29" s="450">
        <v>0</v>
      </c>
      <c r="BE29" s="450">
        <v>0</v>
      </c>
      <c r="BF29" s="450">
        <v>0</v>
      </c>
      <c r="BG29" s="450">
        <v>0</v>
      </c>
      <c r="BH29" s="450">
        <v>0</v>
      </c>
      <c r="BI29" s="238"/>
      <c r="BJ29" s="463">
        <v>0</v>
      </c>
      <c r="BK29" s="450">
        <v>0</v>
      </c>
      <c r="BL29" s="450">
        <v>0</v>
      </c>
      <c r="BM29" s="450">
        <v>0</v>
      </c>
      <c r="BN29" s="450">
        <v>0</v>
      </c>
      <c r="BO29" s="450">
        <v>0</v>
      </c>
      <c r="BP29" s="238"/>
      <c r="BQ29" s="463">
        <v>0</v>
      </c>
      <c r="BR29" s="450">
        <v>0</v>
      </c>
      <c r="BS29" s="450">
        <v>0</v>
      </c>
      <c r="BT29" s="450">
        <v>0</v>
      </c>
      <c r="BU29" s="450">
        <v>0</v>
      </c>
      <c r="BV29" s="450">
        <v>0</v>
      </c>
      <c r="BW29" s="238"/>
      <c r="BX29" s="238"/>
      <c r="BY29" s="238"/>
      <c r="BZ29" s="238"/>
      <c r="CA29" s="238"/>
      <c r="CB29" s="227"/>
    </row>
    <row r="30" spans="1:80" ht="12.75" customHeight="1" x14ac:dyDescent="0.2">
      <c r="A30" s="417" t="s">
        <v>850</v>
      </c>
      <c r="B30" s="418" t="s">
        <v>850</v>
      </c>
      <c r="C30" s="417"/>
      <c r="D30" s="441">
        <v>0</v>
      </c>
      <c r="E30" s="232"/>
      <c r="F30" s="247"/>
      <c r="G30" s="238"/>
      <c r="H30" s="238"/>
      <c r="I30" s="238"/>
      <c r="J30" s="238"/>
      <c r="K30" s="238"/>
      <c r="L30" s="238"/>
      <c r="M30" s="463">
        <v>0</v>
      </c>
      <c r="N30" s="450">
        <v>0</v>
      </c>
      <c r="O30" s="450">
        <v>0</v>
      </c>
      <c r="P30" s="450">
        <v>0</v>
      </c>
      <c r="Q30" s="450">
        <v>0</v>
      </c>
      <c r="R30" s="450">
        <v>0</v>
      </c>
      <c r="S30" s="238"/>
      <c r="T30" s="449">
        <v>0</v>
      </c>
      <c r="U30" s="450">
        <v>0</v>
      </c>
      <c r="V30" s="450">
        <v>0</v>
      </c>
      <c r="W30" s="450">
        <v>0</v>
      </c>
      <c r="X30" s="450">
        <v>0</v>
      </c>
      <c r="Y30" s="450">
        <v>0</v>
      </c>
      <c r="Z30" s="238"/>
      <c r="AA30" s="449">
        <v>0</v>
      </c>
      <c r="AB30" s="450">
        <v>0</v>
      </c>
      <c r="AC30" s="450">
        <v>0</v>
      </c>
      <c r="AD30" s="450">
        <v>0</v>
      </c>
      <c r="AE30" s="450">
        <v>0</v>
      </c>
      <c r="AF30" s="450">
        <v>0</v>
      </c>
      <c r="AG30" s="238"/>
      <c r="AH30" s="449"/>
      <c r="AI30" s="450"/>
      <c r="AJ30" s="450"/>
      <c r="AK30" s="450"/>
      <c r="AL30" s="450"/>
      <c r="AM30" s="450"/>
      <c r="AN30" s="238"/>
      <c r="AO30" s="247"/>
      <c r="AP30" s="279"/>
      <c r="AQ30" s="279"/>
      <c r="AR30" s="279"/>
      <c r="AS30" s="279"/>
      <c r="AT30" s="279"/>
      <c r="AU30" s="238"/>
      <c r="AV30" s="463">
        <v>0</v>
      </c>
      <c r="AW30" s="450">
        <v>0</v>
      </c>
      <c r="AX30" s="450">
        <v>0</v>
      </c>
      <c r="AY30" s="450">
        <v>0</v>
      </c>
      <c r="AZ30" s="450">
        <v>0</v>
      </c>
      <c r="BA30" s="450">
        <v>0</v>
      </c>
      <c r="BB30" s="238"/>
      <c r="BC30" s="463">
        <v>0</v>
      </c>
      <c r="BD30" s="450">
        <v>0</v>
      </c>
      <c r="BE30" s="450">
        <v>0</v>
      </c>
      <c r="BF30" s="450">
        <v>0</v>
      </c>
      <c r="BG30" s="450">
        <v>0</v>
      </c>
      <c r="BH30" s="450">
        <v>0</v>
      </c>
      <c r="BI30" s="238"/>
      <c r="BJ30" s="463">
        <v>0</v>
      </c>
      <c r="BK30" s="450">
        <v>0</v>
      </c>
      <c r="BL30" s="450">
        <v>0</v>
      </c>
      <c r="BM30" s="450">
        <v>0</v>
      </c>
      <c r="BN30" s="450">
        <v>0</v>
      </c>
      <c r="BO30" s="450">
        <v>0</v>
      </c>
      <c r="BP30" s="238"/>
      <c r="BQ30" s="463">
        <v>0</v>
      </c>
      <c r="BR30" s="450">
        <v>0</v>
      </c>
      <c r="BS30" s="450">
        <v>0</v>
      </c>
      <c r="BT30" s="450">
        <v>0</v>
      </c>
      <c r="BU30" s="450">
        <v>0</v>
      </c>
      <c r="BV30" s="450">
        <v>0</v>
      </c>
      <c r="BW30" s="238"/>
      <c r="BX30" s="238"/>
      <c r="BY30" s="238"/>
      <c r="BZ30" s="238"/>
      <c r="CA30" s="238"/>
      <c r="CB30" s="227"/>
    </row>
    <row r="31" spans="1:80" ht="21" x14ac:dyDescent="0.2">
      <c r="A31" s="417" t="s">
        <v>165</v>
      </c>
      <c r="B31" s="418" t="s">
        <v>919</v>
      </c>
      <c r="C31" s="417" t="s">
        <v>959</v>
      </c>
      <c r="D31" s="441">
        <v>1.5468</v>
      </c>
      <c r="E31" s="232"/>
      <c r="F31" s="254">
        <f>M31+T31+AA31+AH31</f>
        <v>1.2889999999999999</v>
      </c>
      <c r="G31" s="241">
        <f t="shared" ref="G31" si="35">N31+U31+AB31+AI31</f>
        <v>0.38100000000000001</v>
      </c>
      <c r="H31" s="241">
        <f t="shared" ref="H31" si="36">O31+V31+AC31+AJ31</f>
        <v>0</v>
      </c>
      <c r="I31" s="241">
        <f t="shared" ref="I31" si="37">P31+W31+AD31+AK31</f>
        <v>1.46</v>
      </c>
      <c r="J31" s="241">
        <f t="shared" ref="J31" si="38">Q31+X31+AE31+AL31</f>
        <v>0.33900000000000002</v>
      </c>
      <c r="K31" s="241">
        <f>R31+Y31+AF31+AM31</f>
        <v>0</v>
      </c>
      <c r="L31" s="238"/>
      <c r="M31" s="463">
        <v>0</v>
      </c>
      <c r="N31" s="450">
        <v>0</v>
      </c>
      <c r="O31" s="450">
        <v>0</v>
      </c>
      <c r="P31" s="450">
        <v>0</v>
      </c>
      <c r="Q31" s="450">
        <v>0</v>
      </c>
      <c r="R31" s="450">
        <v>0</v>
      </c>
      <c r="S31" s="238"/>
      <c r="T31" s="449">
        <v>0</v>
      </c>
      <c r="U31" s="450">
        <v>0</v>
      </c>
      <c r="V31" s="450">
        <v>0</v>
      </c>
      <c r="W31" s="450">
        <v>0</v>
      </c>
      <c r="X31" s="450">
        <v>0</v>
      </c>
      <c r="Y31" s="450">
        <v>0</v>
      </c>
      <c r="Z31" s="238"/>
      <c r="AA31" s="449">
        <v>0</v>
      </c>
      <c r="AB31" s="450">
        <v>0</v>
      </c>
      <c r="AC31" s="450">
        <v>0</v>
      </c>
      <c r="AD31" s="450">
        <v>0</v>
      </c>
      <c r="AE31" s="450">
        <v>0</v>
      </c>
      <c r="AF31" s="450">
        <v>0</v>
      </c>
      <c r="AG31" s="238"/>
      <c r="AH31" s="449">
        <v>1.2889999999999999</v>
      </c>
      <c r="AI31" s="450">
        <v>0.38100000000000001</v>
      </c>
      <c r="AJ31" s="450">
        <v>0</v>
      </c>
      <c r="AK31" s="450">
        <v>1.46</v>
      </c>
      <c r="AL31" s="450">
        <v>0.33900000000000002</v>
      </c>
      <c r="AM31" s="450">
        <v>0</v>
      </c>
      <c r="AN31" s="238"/>
      <c r="AO31" s="254">
        <f>AV31+BC31+BJ31+BQ31</f>
        <v>0</v>
      </c>
      <c r="AP31" s="241">
        <f t="shared" ref="AP31" si="39">AW31+BD31+BK31+BR31</f>
        <v>0</v>
      </c>
      <c r="AQ31" s="241">
        <f t="shared" ref="AQ31" si="40">AX31+BE31+BL31+BS31</f>
        <v>0</v>
      </c>
      <c r="AR31" s="241">
        <f t="shared" ref="AR31" si="41">AY31+BF31+BM31+BT31</f>
        <v>0</v>
      </c>
      <c r="AS31" s="241">
        <f t="shared" ref="AS31" si="42">AZ31+BG31+BN31+BU31</f>
        <v>0</v>
      </c>
      <c r="AT31" s="241">
        <f>BA31+BH31+BO31+BV31</f>
        <v>0</v>
      </c>
      <c r="AU31" s="238"/>
      <c r="AV31" s="463">
        <v>0</v>
      </c>
      <c r="AW31" s="450">
        <v>0</v>
      </c>
      <c r="AX31" s="450">
        <v>0</v>
      </c>
      <c r="AY31" s="450">
        <v>0</v>
      </c>
      <c r="AZ31" s="450">
        <v>0</v>
      </c>
      <c r="BA31" s="450">
        <v>0</v>
      </c>
      <c r="BB31" s="238"/>
      <c r="BC31" s="463">
        <v>0</v>
      </c>
      <c r="BD31" s="450">
        <v>0</v>
      </c>
      <c r="BE31" s="450">
        <v>0</v>
      </c>
      <c r="BF31" s="450">
        <v>0</v>
      </c>
      <c r="BG31" s="450">
        <v>0</v>
      </c>
      <c r="BH31" s="450">
        <v>0</v>
      </c>
      <c r="BI31" s="238"/>
      <c r="BJ31" s="463">
        <v>0</v>
      </c>
      <c r="BK31" s="450">
        <v>0</v>
      </c>
      <c r="BL31" s="450">
        <v>0</v>
      </c>
      <c r="BM31" s="450">
        <v>0</v>
      </c>
      <c r="BN31" s="450">
        <v>0</v>
      </c>
      <c r="BO31" s="450">
        <v>0</v>
      </c>
      <c r="BP31" s="238"/>
      <c r="BQ31" s="463">
        <v>0</v>
      </c>
      <c r="BR31" s="450">
        <v>0</v>
      </c>
      <c r="BS31" s="450">
        <v>0</v>
      </c>
      <c r="BT31" s="450">
        <v>0</v>
      </c>
      <c r="BU31" s="450">
        <v>0</v>
      </c>
      <c r="BV31" s="450">
        <v>0</v>
      </c>
      <c r="BW31" s="238"/>
      <c r="BX31" s="238"/>
      <c r="BY31" s="238"/>
      <c r="BZ31" s="238"/>
      <c r="CA31" s="238"/>
      <c r="CB31" s="227"/>
    </row>
    <row r="32" spans="1:80" ht="10.5" customHeight="1" x14ac:dyDescent="0.2">
      <c r="A32" s="417" t="s">
        <v>850</v>
      </c>
      <c r="B32" s="418" t="s">
        <v>850</v>
      </c>
      <c r="C32" s="417"/>
      <c r="D32" s="441">
        <v>0</v>
      </c>
      <c r="E32" s="232"/>
      <c r="F32" s="247"/>
      <c r="G32" s="238"/>
      <c r="H32" s="238"/>
      <c r="I32" s="238"/>
      <c r="J32" s="238"/>
      <c r="K32" s="238"/>
      <c r="L32" s="238"/>
      <c r="M32" s="463">
        <v>0</v>
      </c>
      <c r="N32" s="450">
        <v>0</v>
      </c>
      <c r="O32" s="450">
        <v>0</v>
      </c>
      <c r="P32" s="450">
        <v>0</v>
      </c>
      <c r="Q32" s="450">
        <v>0</v>
      </c>
      <c r="R32" s="450">
        <v>0</v>
      </c>
      <c r="S32" s="238"/>
      <c r="T32" s="449">
        <v>0</v>
      </c>
      <c r="U32" s="450">
        <v>0</v>
      </c>
      <c r="V32" s="450">
        <v>0</v>
      </c>
      <c r="W32" s="450">
        <v>0</v>
      </c>
      <c r="X32" s="450">
        <v>0</v>
      </c>
      <c r="Y32" s="450">
        <v>0</v>
      </c>
      <c r="Z32" s="238"/>
      <c r="AA32" s="449">
        <v>0</v>
      </c>
      <c r="AB32" s="450">
        <v>0</v>
      </c>
      <c r="AC32" s="450">
        <v>0</v>
      </c>
      <c r="AD32" s="450">
        <v>0</v>
      </c>
      <c r="AE32" s="450">
        <v>0</v>
      </c>
      <c r="AF32" s="450">
        <v>0</v>
      </c>
      <c r="AG32" s="238"/>
      <c r="AH32" s="449"/>
      <c r="AI32" s="450"/>
      <c r="AJ32" s="450"/>
      <c r="AK32" s="450"/>
      <c r="AL32" s="450"/>
      <c r="AM32" s="450"/>
      <c r="AN32" s="238"/>
      <c r="AO32" s="247"/>
      <c r="AP32" s="279"/>
      <c r="AQ32" s="279"/>
      <c r="AR32" s="279"/>
      <c r="AS32" s="279"/>
      <c r="AT32" s="279"/>
      <c r="AU32" s="238"/>
      <c r="AV32" s="463">
        <v>0</v>
      </c>
      <c r="AW32" s="450">
        <v>0</v>
      </c>
      <c r="AX32" s="450">
        <v>0</v>
      </c>
      <c r="AY32" s="450">
        <v>0</v>
      </c>
      <c r="AZ32" s="450">
        <v>0</v>
      </c>
      <c r="BA32" s="450">
        <v>0</v>
      </c>
      <c r="BB32" s="238"/>
      <c r="BC32" s="463">
        <v>0</v>
      </c>
      <c r="BD32" s="450">
        <v>0</v>
      </c>
      <c r="BE32" s="450">
        <v>0</v>
      </c>
      <c r="BF32" s="450">
        <v>0</v>
      </c>
      <c r="BG32" s="450">
        <v>0</v>
      </c>
      <c r="BH32" s="450">
        <v>0</v>
      </c>
      <c r="BI32" s="238"/>
      <c r="BJ32" s="463">
        <v>0</v>
      </c>
      <c r="BK32" s="450">
        <v>0</v>
      </c>
      <c r="BL32" s="450">
        <v>0</v>
      </c>
      <c r="BM32" s="450">
        <v>0</v>
      </c>
      <c r="BN32" s="450">
        <v>0</v>
      </c>
      <c r="BO32" s="450">
        <v>0</v>
      </c>
      <c r="BP32" s="238"/>
      <c r="BQ32" s="463">
        <v>0</v>
      </c>
      <c r="BR32" s="450">
        <v>0</v>
      </c>
      <c r="BS32" s="450">
        <v>0</v>
      </c>
      <c r="BT32" s="450">
        <v>0</v>
      </c>
      <c r="BU32" s="450">
        <v>0</v>
      </c>
      <c r="BV32" s="450">
        <v>0</v>
      </c>
      <c r="BW32" s="238"/>
      <c r="BX32" s="238"/>
      <c r="BY32" s="238"/>
      <c r="BZ32" s="238"/>
      <c r="CA32" s="238"/>
      <c r="CB32" s="227"/>
    </row>
    <row r="33" spans="1:80" ht="21" x14ac:dyDescent="0.2">
      <c r="A33" s="417" t="s">
        <v>167</v>
      </c>
      <c r="B33" s="418" t="s">
        <v>920</v>
      </c>
      <c r="C33" s="417" t="s">
        <v>960</v>
      </c>
      <c r="D33" s="441">
        <v>0</v>
      </c>
      <c r="E33" s="242">
        <f t="shared" ref="E33" si="43">E34+E62+E68+E71</f>
        <v>0</v>
      </c>
      <c r="F33" s="254">
        <f>M33+T33+AA33+AH33</f>
        <v>0</v>
      </c>
      <c r="G33" s="241">
        <f t="shared" ref="G33" si="44">N33+U33+AB33+AI33</f>
        <v>0</v>
      </c>
      <c r="H33" s="241">
        <f t="shared" ref="H33" si="45">O33+V33+AC33+AJ33</f>
        <v>0</v>
      </c>
      <c r="I33" s="241">
        <f t="shared" ref="I33" si="46">P33+W33+AD33+AK33</f>
        <v>0</v>
      </c>
      <c r="J33" s="241">
        <f t="shared" ref="J33" si="47">Q33+X33+AE33+AL33</f>
        <v>0</v>
      </c>
      <c r="K33" s="241">
        <f>R33+Y33+AF33+AM33</f>
        <v>0</v>
      </c>
      <c r="L33" s="242">
        <f t="shared" ref="L33:Q33" si="48">L34+L62+L68+L71</f>
        <v>0</v>
      </c>
      <c r="M33" s="463">
        <v>0</v>
      </c>
      <c r="N33" s="450">
        <v>0</v>
      </c>
      <c r="O33" s="450">
        <v>0</v>
      </c>
      <c r="P33" s="450">
        <v>0</v>
      </c>
      <c r="Q33" s="450">
        <v>0</v>
      </c>
      <c r="R33" s="450">
        <v>0</v>
      </c>
      <c r="S33" s="242">
        <f t="shared" ref="S33:BP33" si="49">S34+S62+S68+S71</f>
        <v>0</v>
      </c>
      <c r="T33" s="449">
        <v>0</v>
      </c>
      <c r="U33" s="450">
        <v>0</v>
      </c>
      <c r="V33" s="450">
        <v>0</v>
      </c>
      <c r="W33" s="450">
        <v>0</v>
      </c>
      <c r="X33" s="450">
        <v>0</v>
      </c>
      <c r="Y33" s="450">
        <v>0</v>
      </c>
      <c r="Z33" s="242">
        <f t="shared" si="49"/>
        <v>0</v>
      </c>
      <c r="AA33" s="449">
        <v>0</v>
      </c>
      <c r="AB33" s="450">
        <v>0</v>
      </c>
      <c r="AC33" s="450">
        <v>0</v>
      </c>
      <c r="AD33" s="450">
        <v>0</v>
      </c>
      <c r="AE33" s="450">
        <v>0</v>
      </c>
      <c r="AF33" s="450">
        <v>0</v>
      </c>
      <c r="AG33" s="242">
        <f t="shared" si="49"/>
        <v>0</v>
      </c>
      <c r="AH33" s="449">
        <v>0</v>
      </c>
      <c r="AI33" s="450">
        <v>0</v>
      </c>
      <c r="AJ33" s="450">
        <v>0</v>
      </c>
      <c r="AK33" s="450">
        <v>0</v>
      </c>
      <c r="AL33" s="450">
        <v>0</v>
      </c>
      <c r="AM33" s="450">
        <v>0</v>
      </c>
      <c r="AN33" s="242">
        <f t="shared" si="49"/>
        <v>0</v>
      </c>
      <c r="AO33" s="254">
        <f>AV33+BC33+BJ33+BQ33</f>
        <v>0</v>
      </c>
      <c r="AP33" s="241">
        <f t="shared" ref="AP33" si="50">AW33+BD33+BK33+BR33</f>
        <v>0</v>
      </c>
      <c r="AQ33" s="241">
        <f t="shared" ref="AQ33" si="51">AX33+BE33+BL33+BS33</f>
        <v>0</v>
      </c>
      <c r="AR33" s="241">
        <f t="shared" ref="AR33" si="52">AY33+BF33+BM33+BT33</f>
        <v>0</v>
      </c>
      <c r="AS33" s="241">
        <f t="shared" ref="AS33" si="53">AZ33+BG33+BN33+BU33</f>
        <v>0</v>
      </c>
      <c r="AT33" s="241">
        <f>BA33+BH33+BO33+BV33</f>
        <v>0</v>
      </c>
      <c r="AU33" s="242">
        <f t="shared" si="49"/>
        <v>0</v>
      </c>
      <c r="AV33" s="463">
        <v>0</v>
      </c>
      <c r="AW33" s="450">
        <v>0</v>
      </c>
      <c r="AX33" s="450">
        <v>0</v>
      </c>
      <c r="AY33" s="450">
        <v>0</v>
      </c>
      <c r="AZ33" s="450">
        <v>0</v>
      </c>
      <c r="BA33" s="450">
        <v>0</v>
      </c>
      <c r="BB33" s="242">
        <f t="shared" si="49"/>
        <v>0</v>
      </c>
      <c r="BC33" s="463">
        <v>0</v>
      </c>
      <c r="BD33" s="450">
        <v>0</v>
      </c>
      <c r="BE33" s="450">
        <v>0</v>
      </c>
      <c r="BF33" s="450">
        <v>0</v>
      </c>
      <c r="BG33" s="450">
        <v>0</v>
      </c>
      <c r="BH33" s="450">
        <v>0</v>
      </c>
      <c r="BI33" s="242">
        <f t="shared" si="49"/>
        <v>0</v>
      </c>
      <c r="BJ33" s="463">
        <v>0</v>
      </c>
      <c r="BK33" s="450">
        <v>0</v>
      </c>
      <c r="BL33" s="450">
        <v>0</v>
      </c>
      <c r="BM33" s="450">
        <v>0</v>
      </c>
      <c r="BN33" s="450">
        <v>0</v>
      </c>
      <c r="BO33" s="450">
        <v>0</v>
      </c>
      <c r="BP33" s="242">
        <f t="shared" si="49"/>
        <v>0</v>
      </c>
      <c r="BQ33" s="463">
        <v>0</v>
      </c>
      <c r="BR33" s="450">
        <v>0</v>
      </c>
      <c r="BS33" s="450">
        <v>0</v>
      </c>
      <c r="BT33" s="450">
        <v>0</v>
      </c>
      <c r="BU33" s="450">
        <v>0</v>
      </c>
      <c r="BV33" s="450">
        <v>0</v>
      </c>
      <c r="BW33" s="238"/>
      <c r="BX33" s="238"/>
      <c r="BY33" s="238"/>
      <c r="BZ33" s="238"/>
      <c r="CA33" s="238"/>
      <c r="CB33" s="227"/>
    </row>
    <row r="34" spans="1:80" ht="13.5" customHeight="1" x14ac:dyDescent="0.2">
      <c r="A34" s="417" t="s">
        <v>961</v>
      </c>
      <c r="B34" s="418" t="s">
        <v>962</v>
      </c>
      <c r="C34" s="417" t="s">
        <v>960</v>
      </c>
      <c r="D34" s="442">
        <v>0</v>
      </c>
      <c r="E34" s="242"/>
      <c r="F34" s="249"/>
      <c r="G34" s="241"/>
      <c r="H34" s="241"/>
      <c r="I34" s="241"/>
      <c r="J34" s="241"/>
      <c r="K34" s="241"/>
      <c r="L34" s="242"/>
      <c r="M34" s="463">
        <v>0</v>
      </c>
      <c r="N34" s="450">
        <v>0</v>
      </c>
      <c r="O34" s="450">
        <v>0</v>
      </c>
      <c r="P34" s="450">
        <v>0</v>
      </c>
      <c r="Q34" s="450">
        <v>0</v>
      </c>
      <c r="R34" s="450">
        <v>0</v>
      </c>
      <c r="S34" s="242"/>
      <c r="T34" s="449">
        <v>0</v>
      </c>
      <c r="U34" s="450">
        <v>0</v>
      </c>
      <c r="V34" s="450">
        <v>0</v>
      </c>
      <c r="W34" s="450">
        <v>0</v>
      </c>
      <c r="X34" s="450">
        <v>0</v>
      </c>
      <c r="Y34" s="450">
        <v>0</v>
      </c>
      <c r="Z34" s="242"/>
      <c r="AA34" s="449">
        <v>0</v>
      </c>
      <c r="AB34" s="450">
        <v>0</v>
      </c>
      <c r="AC34" s="450">
        <v>0</v>
      </c>
      <c r="AD34" s="450">
        <v>0</v>
      </c>
      <c r="AE34" s="450">
        <v>0</v>
      </c>
      <c r="AF34" s="450">
        <v>0</v>
      </c>
      <c r="AG34" s="242"/>
      <c r="AH34" s="449"/>
      <c r="AI34" s="450"/>
      <c r="AJ34" s="450"/>
      <c r="AK34" s="450"/>
      <c r="AL34" s="450"/>
      <c r="AM34" s="450"/>
      <c r="AN34" s="242"/>
      <c r="AO34" s="249"/>
      <c r="AP34" s="241"/>
      <c r="AQ34" s="241"/>
      <c r="AR34" s="241"/>
      <c r="AS34" s="241"/>
      <c r="AT34" s="241"/>
      <c r="AU34" s="242">
        <f t="shared" ref="AU34:BP34" si="54">AU35+AU51</f>
        <v>0</v>
      </c>
      <c r="AV34" s="463">
        <v>0</v>
      </c>
      <c r="AW34" s="450">
        <v>0</v>
      </c>
      <c r="AX34" s="450">
        <v>0</v>
      </c>
      <c r="AY34" s="450">
        <v>0</v>
      </c>
      <c r="AZ34" s="450">
        <v>0</v>
      </c>
      <c r="BA34" s="450">
        <v>0</v>
      </c>
      <c r="BB34" s="242">
        <f t="shared" si="54"/>
        <v>0</v>
      </c>
      <c r="BC34" s="463">
        <v>0</v>
      </c>
      <c r="BD34" s="450">
        <v>0</v>
      </c>
      <c r="BE34" s="450">
        <v>0</v>
      </c>
      <c r="BF34" s="450">
        <v>0</v>
      </c>
      <c r="BG34" s="450">
        <v>0</v>
      </c>
      <c r="BH34" s="450">
        <v>0</v>
      </c>
      <c r="BI34" s="242">
        <f t="shared" si="54"/>
        <v>0</v>
      </c>
      <c r="BJ34" s="463">
        <v>0</v>
      </c>
      <c r="BK34" s="450">
        <v>0</v>
      </c>
      <c r="BL34" s="450">
        <v>0</v>
      </c>
      <c r="BM34" s="450">
        <v>0</v>
      </c>
      <c r="BN34" s="450">
        <v>0</v>
      </c>
      <c r="BO34" s="450">
        <v>0</v>
      </c>
      <c r="BP34" s="242">
        <f t="shared" si="54"/>
        <v>0</v>
      </c>
      <c r="BQ34" s="463">
        <v>0</v>
      </c>
      <c r="BR34" s="450">
        <v>0</v>
      </c>
      <c r="BS34" s="450">
        <v>0</v>
      </c>
      <c r="BT34" s="450">
        <v>0</v>
      </c>
      <c r="BU34" s="450">
        <v>0</v>
      </c>
      <c r="BV34" s="450">
        <v>0</v>
      </c>
      <c r="BW34" s="238"/>
      <c r="BX34" s="238"/>
      <c r="BY34" s="238"/>
      <c r="BZ34" s="238"/>
      <c r="CA34" s="238"/>
      <c r="CB34" s="227"/>
    </row>
    <row r="35" spans="1:80" s="260" customFormat="1" ht="21" customHeight="1" x14ac:dyDescent="0.2">
      <c r="A35" s="417" t="s">
        <v>178</v>
      </c>
      <c r="B35" s="418" t="s">
        <v>921</v>
      </c>
      <c r="C35" s="417" t="s">
        <v>906</v>
      </c>
      <c r="D35" s="443">
        <f>D36+D75+D82+D85</f>
        <v>36.69783000000001</v>
      </c>
      <c r="E35" s="250">
        <f t="shared" ref="E35" si="55">E36+E37+E40</f>
        <v>0</v>
      </c>
      <c r="F35" s="255">
        <f>M35+T35+AA35+AH35</f>
        <v>36.697830000000003</v>
      </c>
      <c r="G35" s="257">
        <f t="shared" ref="G35:G81" si="56">N35+U35+AB35+AI35</f>
        <v>0.75</v>
      </c>
      <c r="H35" s="257">
        <f t="shared" ref="H35:H81" si="57">O35+V35+AC35+AJ35</f>
        <v>0</v>
      </c>
      <c r="I35" s="257">
        <f t="shared" ref="I35:I81" si="58">P35+W35+AD35+AK35</f>
        <v>10.995999999999999</v>
      </c>
      <c r="J35" s="257">
        <f t="shared" ref="J35:J81" si="59">Q35+X35+AE35+AL35</f>
        <v>0</v>
      </c>
      <c r="K35" s="257">
        <f t="shared" ref="K35:K81" si="60">R35+Y35+AF35+AM35</f>
        <v>442</v>
      </c>
      <c r="L35" s="250">
        <f t="shared" ref="L35" si="61">L36+L67+L74+L77</f>
        <v>0</v>
      </c>
      <c r="M35" s="463">
        <f t="shared" ref="M35:R35" si="62">M36+M75+M82+M85</f>
        <v>0.90774999666666933</v>
      </c>
      <c r="N35" s="450">
        <f t="shared" si="62"/>
        <v>0</v>
      </c>
      <c r="O35" s="450">
        <f t="shared" si="62"/>
        <v>0</v>
      </c>
      <c r="P35" s="450">
        <f t="shared" si="62"/>
        <v>0</v>
      </c>
      <c r="Q35" s="450">
        <f t="shared" si="62"/>
        <v>0</v>
      </c>
      <c r="R35" s="450">
        <f t="shared" si="62"/>
        <v>83</v>
      </c>
      <c r="S35" s="250">
        <f t="shared" ref="N35:AN35" si="63">S36+S67+S74+S77</f>
        <v>0</v>
      </c>
      <c r="T35" s="449">
        <f t="shared" ref="T35:Y35" si="64">T36+T75+T82+T85</f>
        <v>13.197035666666668</v>
      </c>
      <c r="U35" s="450">
        <f t="shared" si="64"/>
        <v>0</v>
      </c>
      <c r="V35" s="450">
        <f t="shared" si="64"/>
        <v>0</v>
      </c>
      <c r="W35" s="450">
        <f t="shared" si="64"/>
        <v>6.7309999999999999</v>
      </c>
      <c r="X35" s="450">
        <f t="shared" si="64"/>
        <v>0</v>
      </c>
      <c r="Y35" s="450">
        <f t="shared" si="64"/>
        <v>159</v>
      </c>
      <c r="Z35" s="250">
        <f t="shared" si="63"/>
        <v>0</v>
      </c>
      <c r="AA35" s="449">
        <f t="shared" ref="AA35:AF35" si="65">AA36+AA75+AA82+AA85</f>
        <v>20.716775989999999</v>
      </c>
      <c r="AB35" s="450">
        <f t="shared" si="65"/>
        <v>0.75</v>
      </c>
      <c r="AC35" s="450">
        <f t="shared" si="65"/>
        <v>0</v>
      </c>
      <c r="AD35" s="450">
        <f t="shared" si="65"/>
        <v>4.2649999999999997</v>
      </c>
      <c r="AE35" s="450">
        <f t="shared" si="65"/>
        <v>0</v>
      </c>
      <c r="AF35" s="450">
        <f t="shared" si="65"/>
        <v>140</v>
      </c>
      <c r="AG35" s="250">
        <f t="shared" si="63"/>
        <v>0</v>
      </c>
      <c r="AH35" s="449">
        <f t="shared" ref="AH35:AM35" si="66">AH36+AH75+AH82+AH85</f>
        <v>1.876268346666671</v>
      </c>
      <c r="AI35" s="450">
        <f t="shared" si="66"/>
        <v>0</v>
      </c>
      <c r="AJ35" s="450">
        <f t="shared" si="66"/>
        <v>0</v>
      </c>
      <c r="AK35" s="450">
        <f t="shared" si="66"/>
        <v>0</v>
      </c>
      <c r="AL35" s="450">
        <f t="shared" si="66"/>
        <v>0</v>
      </c>
      <c r="AM35" s="450">
        <f t="shared" si="66"/>
        <v>60</v>
      </c>
      <c r="AN35" s="250">
        <f t="shared" si="63"/>
        <v>0</v>
      </c>
      <c r="AO35" s="255">
        <f>AV35+BC35+BJ35+BQ35</f>
        <v>0.78756925</v>
      </c>
      <c r="AP35" s="257">
        <f t="shared" ref="AP35:AP91" si="67">AW35+BD35+BK35+BR35</f>
        <v>0</v>
      </c>
      <c r="AQ35" s="257">
        <f t="shared" ref="AQ35:AQ91" si="68">AX35+BE35+BL35+BS35</f>
        <v>0</v>
      </c>
      <c r="AR35" s="257">
        <f t="shared" ref="AR35:AR91" si="69">AY35+BF35+BM35+BT35</f>
        <v>0</v>
      </c>
      <c r="AS35" s="257">
        <f t="shared" ref="AS35:AS91" si="70">AZ35+BG35+BN35+BU35</f>
        <v>0</v>
      </c>
      <c r="AT35" s="257">
        <f t="shared" ref="AT35:AT81" si="71">BA35+BH35+BO35+BV35</f>
        <v>48</v>
      </c>
      <c r="AU35" s="250">
        <f t="shared" ref="AU35" si="72">AU36+AU37+AU40</f>
        <v>0</v>
      </c>
      <c r="AV35" s="463">
        <f t="shared" ref="AV35:BA35" si="73">AV36+AV75+AV82+AV85</f>
        <v>0.78756925</v>
      </c>
      <c r="AW35" s="450">
        <f t="shared" si="73"/>
        <v>0</v>
      </c>
      <c r="AX35" s="450">
        <f t="shared" si="73"/>
        <v>0</v>
      </c>
      <c r="AY35" s="450">
        <f t="shared" si="73"/>
        <v>0</v>
      </c>
      <c r="AZ35" s="450">
        <f t="shared" si="73"/>
        <v>0</v>
      </c>
      <c r="BA35" s="450">
        <f t="shared" si="73"/>
        <v>48</v>
      </c>
      <c r="BB35" s="250">
        <f t="shared" ref="AW35:BV35" si="74">BB36+BB67+BB74+BB77</f>
        <v>0</v>
      </c>
      <c r="BC35" s="463">
        <f t="shared" ref="BC35:BH35" si="75">BC36+BC75+BC82+BC85</f>
        <v>0</v>
      </c>
      <c r="BD35" s="450">
        <f t="shared" si="75"/>
        <v>0</v>
      </c>
      <c r="BE35" s="450">
        <f t="shared" si="75"/>
        <v>0</v>
      </c>
      <c r="BF35" s="450">
        <f t="shared" si="75"/>
        <v>0</v>
      </c>
      <c r="BG35" s="450">
        <f t="shared" si="75"/>
        <v>0</v>
      </c>
      <c r="BH35" s="450">
        <f t="shared" si="75"/>
        <v>0</v>
      </c>
      <c r="BI35" s="250">
        <f t="shared" si="74"/>
        <v>0</v>
      </c>
      <c r="BJ35" s="463">
        <f t="shared" ref="BJ35:BO35" si="76">BJ36+BJ75+BJ82+BJ85</f>
        <v>0</v>
      </c>
      <c r="BK35" s="450">
        <f t="shared" si="76"/>
        <v>0</v>
      </c>
      <c r="BL35" s="450">
        <f t="shared" si="76"/>
        <v>0</v>
      </c>
      <c r="BM35" s="450">
        <f t="shared" si="76"/>
        <v>0</v>
      </c>
      <c r="BN35" s="450">
        <f t="shared" si="76"/>
        <v>0</v>
      </c>
      <c r="BO35" s="450">
        <f t="shared" si="76"/>
        <v>0</v>
      </c>
      <c r="BP35" s="250">
        <f t="shared" si="74"/>
        <v>0</v>
      </c>
      <c r="BQ35" s="463">
        <f t="shared" ref="BQ35:BV35" si="77">BQ36+BQ75+BQ82+BQ85</f>
        <v>0</v>
      </c>
      <c r="BR35" s="450">
        <f t="shared" si="77"/>
        <v>0</v>
      </c>
      <c r="BS35" s="450">
        <f t="shared" si="77"/>
        <v>0</v>
      </c>
      <c r="BT35" s="450">
        <f t="shared" si="77"/>
        <v>0</v>
      </c>
      <c r="BU35" s="450">
        <f t="shared" si="77"/>
        <v>0</v>
      </c>
      <c r="BV35" s="450">
        <f t="shared" si="77"/>
        <v>0</v>
      </c>
      <c r="BW35" s="258"/>
      <c r="BX35" s="258"/>
      <c r="BY35" s="258"/>
      <c r="BZ35" s="258"/>
      <c r="CA35" s="258"/>
      <c r="CB35" s="259"/>
    </row>
    <row r="36" spans="1:80" s="260" customFormat="1" ht="41.25" customHeight="1" x14ac:dyDescent="0.2">
      <c r="A36" s="417" t="s">
        <v>179</v>
      </c>
      <c r="B36" s="418" t="s">
        <v>922</v>
      </c>
      <c r="C36" s="417" t="s">
        <v>906</v>
      </c>
      <c r="D36" s="443">
        <f>D37+D62</f>
        <v>15.112395200000002</v>
      </c>
      <c r="E36" s="261">
        <v>0</v>
      </c>
      <c r="F36" s="255">
        <f t="shared" ref="F36:F91" si="78">M36+T36+AA36+AH36</f>
        <v>15.1123952</v>
      </c>
      <c r="G36" s="257">
        <f t="shared" si="56"/>
        <v>0.75</v>
      </c>
      <c r="H36" s="257">
        <f t="shared" si="57"/>
        <v>0</v>
      </c>
      <c r="I36" s="257">
        <f t="shared" si="58"/>
        <v>2.4350000000000001</v>
      </c>
      <c r="J36" s="257">
        <f t="shared" si="59"/>
        <v>0</v>
      </c>
      <c r="K36" s="257">
        <f t="shared" si="60"/>
        <v>34</v>
      </c>
      <c r="L36" s="250">
        <f t="shared" ref="L36" si="79">L37+L60</f>
        <v>0</v>
      </c>
      <c r="M36" s="463">
        <f t="shared" ref="M36:R36" si="80">M37+M62</f>
        <v>0</v>
      </c>
      <c r="N36" s="450">
        <f t="shared" si="80"/>
        <v>0</v>
      </c>
      <c r="O36" s="450">
        <f t="shared" si="80"/>
        <v>0</v>
      </c>
      <c r="P36" s="450">
        <f t="shared" si="80"/>
        <v>0</v>
      </c>
      <c r="Q36" s="450">
        <f t="shared" si="80"/>
        <v>0</v>
      </c>
      <c r="R36" s="450">
        <f t="shared" si="80"/>
        <v>0</v>
      </c>
      <c r="S36" s="250">
        <f t="shared" ref="N36:AN36" si="81">S37+S60</f>
        <v>0</v>
      </c>
      <c r="T36" s="449">
        <f t="shared" ref="T36:Y36" si="82">T37+T62</f>
        <v>7.5466130000000007</v>
      </c>
      <c r="U36" s="450">
        <f t="shared" si="82"/>
        <v>0</v>
      </c>
      <c r="V36" s="450">
        <f t="shared" si="82"/>
        <v>0</v>
      </c>
      <c r="W36" s="450">
        <f t="shared" si="82"/>
        <v>0.12</v>
      </c>
      <c r="X36" s="450">
        <f t="shared" si="82"/>
        <v>0</v>
      </c>
      <c r="Y36" s="450">
        <f t="shared" si="82"/>
        <v>26</v>
      </c>
      <c r="Z36" s="250">
        <f t="shared" si="81"/>
        <v>0</v>
      </c>
      <c r="AA36" s="449">
        <f t="shared" ref="AA36:AF36" si="83">AA37+AA62</f>
        <v>6.5943971999999995</v>
      </c>
      <c r="AB36" s="450">
        <f t="shared" si="83"/>
        <v>0.75</v>
      </c>
      <c r="AC36" s="450">
        <f t="shared" si="83"/>
        <v>0</v>
      </c>
      <c r="AD36" s="450">
        <f t="shared" si="83"/>
        <v>2.3149999999999999</v>
      </c>
      <c r="AE36" s="450">
        <f t="shared" si="83"/>
        <v>0</v>
      </c>
      <c r="AF36" s="450">
        <f t="shared" si="83"/>
        <v>8</v>
      </c>
      <c r="AG36" s="250">
        <f t="shared" si="81"/>
        <v>0</v>
      </c>
      <c r="AH36" s="449">
        <f t="shared" ref="AH36:AM36" si="84">AH37+AH62</f>
        <v>0.97138500000000005</v>
      </c>
      <c r="AI36" s="450">
        <f t="shared" si="84"/>
        <v>0</v>
      </c>
      <c r="AJ36" s="450">
        <f t="shared" si="84"/>
        <v>0</v>
      </c>
      <c r="AK36" s="450">
        <f t="shared" si="84"/>
        <v>0</v>
      </c>
      <c r="AL36" s="450">
        <f t="shared" si="84"/>
        <v>0</v>
      </c>
      <c r="AM36" s="450">
        <f t="shared" si="84"/>
        <v>0</v>
      </c>
      <c r="AN36" s="250">
        <f t="shared" si="81"/>
        <v>0</v>
      </c>
      <c r="AO36" s="255">
        <f t="shared" ref="AO36:AO91" si="85">AV36+BC36+BJ36+BQ36</f>
        <v>0</v>
      </c>
      <c r="AP36" s="257">
        <f t="shared" si="67"/>
        <v>0</v>
      </c>
      <c r="AQ36" s="257">
        <f t="shared" si="68"/>
        <v>0</v>
      </c>
      <c r="AR36" s="257">
        <f t="shared" si="69"/>
        <v>0</v>
      </c>
      <c r="AS36" s="257">
        <f t="shared" si="70"/>
        <v>0</v>
      </c>
      <c r="AT36" s="257">
        <f t="shared" si="71"/>
        <v>0</v>
      </c>
      <c r="AU36" s="262">
        <v>0</v>
      </c>
      <c r="AV36" s="463">
        <f t="shared" ref="AV36:BA36" si="86">AV37+AV62</f>
        <v>0</v>
      </c>
      <c r="AW36" s="450">
        <f t="shared" si="86"/>
        <v>0</v>
      </c>
      <c r="AX36" s="450">
        <f t="shared" si="86"/>
        <v>0</v>
      </c>
      <c r="AY36" s="450">
        <f t="shared" si="86"/>
        <v>0</v>
      </c>
      <c r="AZ36" s="450">
        <f t="shared" si="86"/>
        <v>0</v>
      </c>
      <c r="BA36" s="450">
        <f t="shared" si="86"/>
        <v>0</v>
      </c>
      <c r="BB36" s="250">
        <f t="shared" ref="BB36" si="87">BB37+BB60</f>
        <v>0</v>
      </c>
      <c r="BC36" s="463">
        <f t="shared" ref="BC36:BH36" si="88">BC37+BC62</f>
        <v>0</v>
      </c>
      <c r="BD36" s="450">
        <f t="shared" si="88"/>
        <v>0</v>
      </c>
      <c r="BE36" s="450">
        <f t="shared" si="88"/>
        <v>0</v>
      </c>
      <c r="BF36" s="450">
        <f t="shared" si="88"/>
        <v>0</v>
      </c>
      <c r="BG36" s="450">
        <f t="shared" si="88"/>
        <v>0</v>
      </c>
      <c r="BH36" s="450">
        <f t="shared" si="88"/>
        <v>0</v>
      </c>
      <c r="BI36" s="250">
        <f t="shared" ref="BI36" si="89">BI37+BI60</f>
        <v>0</v>
      </c>
      <c r="BJ36" s="463">
        <f t="shared" ref="BJ36:BO36" si="90">BJ37+BJ62</f>
        <v>0</v>
      </c>
      <c r="BK36" s="450">
        <f t="shared" si="90"/>
        <v>0</v>
      </c>
      <c r="BL36" s="450">
        <f t="shared" si="90"/>
        <v>0</v>
      </c>
      <c r="BM36" s="450">
        <f t="shared" si="90"/>
        <v>0</v>
      </c>
      <c r="BN36" s="450">
        <f t="shared" si="90"/>
        <v>0</v>
      </c>
      <c r="BO36" s="450">
        <f t="shared" si="90"/>
        <v>0</v>
      </c>
      <c r="BP36" s="250">
        <f t="shared" ref="BP36" si="91">BP37+BP60</f>
        <v>0</v>
      </c>
      <c r="BQ36" s="463">
        <f t="shared" ref="BQ36:BV36" si="92">BQ37+BQ62</f>
        <v>0</v>
      </c>
      <c r="BR36" s="450">
        <f t="shared" si="92"/>
        <v>0</v>
      </c>
      <c r="BS36" s="450">
        <f t="shared" si="92"/>
        <v>0</v>
      </c>
      <c r="BT36" s="450">
        <f t="shared" si="92"/>
        <v>0</v>
      </c>
      <c r="BU36" s="450">
        <f t="shared" si="92"/>
        <v>0</v>
      </c>
      <c r="BV36" s="450">
        <f t="shared" si="92"/>
        <v>0</v>
      </c>
      <c r="BW36" s="262"/>
      <c r="BX36" s="262"/>
      <c r="BY36" s="263"/>
      <c r="BZ36" s="264"/>
      <c r="CA36" s="262"/>
      <c r="CB36" s="259"/>
    </row>
    <row r="37" spans="1:80" s="260" customFormat="1" ht="24.75" customHeight="1" x14ac:dyDescent="0.2">
      <c r="A37" s="417" t="s">
        <v>180</v>
      </c>
      <c r="B37" s="418" t="s">
        <v>923</v>
      </c>
      <c r="C37" s="417" t="s">
        <v>906</v>
      </c>
      <c r="D37" s="437">
        <f>D38+D39+D40+D46</f>
        <v>8.8729860000000009</v>
      </c>
      <c r="E37" s="261">
        <v>0</v>
      </c>
      <c r="F37" s="255">
        <f t="shared" si="78"/>
        <v>8.8729860000000009</v>
      </c>
      <c r="G37" s="257">
        <f t="shared" si="56"/>
        <v>0</v>
      </c>
      <c r="H37" s="257">
        <f t="shared" si="57"/>
        <v>0</v>
      </c>
      <c r="I37" s="257">
        <f t="shared" si="58"/>
        <v>0</v>
      </c>
      <c r="J37" s="257">
        <f t="shared" si="59"/>
        <v>0</v>
      </c>
      <c r="K37" s="257">
        <f t="shared" si="60"/>
        <v>25</v>
      </c>
      <c r="L37" s="250">
        <f t="shared" ref="L37" si="93">L38+L39+L56</f>
        <v>0</v>
      </c>
      <c r="M37" s="462">
        <f t="shared" ref="M37:R37" si="94">M39+M40+M46+M38</f>
        <v>0</v>
      </c>
      <c r="N37" s="450">
        <f t="shared" si="94"/>
        <v>0</v>
      </c>
      <c r="O37" s="450">
        <f t="shared" si="94"/>
        <v>0</v>
      </c>
      <c r="P37" s="450">
        <f t="shared" si="94"/>
        <v>0</v>
      </c>
      <c r="Q37" s="450">
        <f t="shared" si="94"/>
        <v>0</v>
      </c>
      <c r="R37" s="450">
        <f t="shared" si="94"/>
        <v>0</v>
      </c>
      <c r="S37" s="250">
        <f t="shared" ref="N37:AN37" si="95">S38+S39+S56</f>
        <v>0</v>
      </c>
      <c r="T37" s="450">
        <f t="shared" ref="T37:Y37" si="96">T39+T40+T46+T38</f>
        <v>5.100766000000001</v>
      </c>
      <c r="U37" s="450">
        <f t="shared" si="96"/>
        <v>0</v>
      </c>
      <c r="V37" s="450">
        <f t="shared" si="96"/>
        <v>0</v>
      </c>
      <c r="W37" s="450">
        <f t="shared" si="96"/>
        <v>0</v>
      </c>
      <c r="X37" s="450">
        <f t="shared" si="96"/>
        <v>0</v>
      </c>
      <c r="Y37" s="450">
        <f t="shared" si="96"/>
        <v>20</v>
      </c>
      <c r="Z37" s="250">
        <f t="shared" si="95"/>
        <v>0</v>
      </c>
      <c r="AA37" s="450">
        <f t="shared" ref="AA37:AF37" si="97">AA39+AA40+AA46+AA38</f>
        <v>2.8008349999999997</v>
      </c>
      <c r="AB37" s="450">
        <f t="shared" si="97"/>
        <v>0</v>
      </c>
      <c r="AC37" s="450">
        <f t="shared" si="97"/>
        <v>0</v>
      </c>
      <c r="AD37" s="450">
        <f t="shared" si="97"/>
        <v>0</v>
      </c>
      <c r="AE37" s="450">
        <f t="shared" si="97"/>
        <v>0</v>
      </c>
      <c r="AF37" s="450">
        <f t="shared" si="97"/>
        <v>5</v>
      </c>
      <c r="AG37" s="250">
        <f t="shared" si="95"/>
        <v>0</v>
      </c>
      <c r="AH37" s="450">
        <f t="shared" ref="AH37:AM37" si="98">AH39+AH40+AH46+AH38</f>
        <v>0.97138500000000005</v>
      </c>
      <c r="AI37" s="450">
        <f t="shared" si="98"/>
        <v>0</v>
      </c>
      <c r="AJ37" s="450">
        <f t="shared" si="98"/>
        <v>0</v>
      </c>
      <c r="AK37" s="450">
        <f t="shared" si="98"/>
        <v>0</v>
      </c>
      <c r="AL37" s="450">
        <f t="shared" si="98"/>
        <v>0</v>
      </c>
      <c r="AM37" s="450">
        <f t="shared" si="98"/>
        <v>0</v>
      </c>
      <c r="AN37" s="250">
        <f t="shared" si="95"/>
        <v>0</v>
      </c>
      <c r="AO37" s="255">
        <f t="shared" si="85"/>
        <v>0</v>
      </c>
      <c r="AP37" s="257">
        <f t="shared" si="67"/>
        <v>0</v>
      </c>
      <c r="AQ37" s="257">
        <f t="shared" si="68"/>
        <v>0</v>
      </c>
      <c r="AR37" s="257">
        <f t="shared" si="69"/>
        <v>0</v>
      </c>
      <c r="AS37" s="257">
        <f t="shared" si="70"/>
        <v>0</v>
      </c>
      <c r="AT37" s="257">
        <f t="shared" si="71"/>
        <v>0</v>
      </c>
      <c r="AU37" s="262">
        <v>0</v>
      </c>
      <c r="AV37" s="462">
        <f t="shared" ref="AV37:BA37" si="99">AV39+AV40+AV46+AV38</f>
        <v>0</v>
      </c>
      <c r="AW37" s="450">
        <f t="shared" si="99"/>
        <v>0</v>
      </c>
      <c r="AX37" s="450">
        <f t="shared" si="99"/>
        <v>0</v>
      </c>
      <c r="AY37" s="450">
        <f t="shared" si="99"/>
        <v>0</v>
      </c>
      <c r="AZ37" s="450">
        <f t="shared" si="99"/>
        <v>0</v>
      </c>
      <c r="BA37" s="450">
        <f t="shared" si="99"/>
        <v>0</v>
      </c>
      <c r="BB37" s="250">
        <f t="shared" ref="BB37" si="100">BB38+BB39+BB56</f>
        <v>0</v>
      </c>
      <c r="BC37" s="462">
        <f t="shared" ref="BC37:BH37" si="101">BC39+BC40+BC46+BC38</f>
        <v>0</v>
      </c>
      <c r="BD37" s="450">
        <f t="shared" si="101"/>
        <v>0</v>
      </c>
      <c r="BE37" s="450">
        <f t="shared" si="101"/>
        <v>0</v>
      </c>
      <c r="BF37" s="450">
        <f t="shared" si="101"/>
        <v>0</v>
      </c>
      <c r="BG37" s="450">
        <f t="shared" si="101"/>
        <v>0</v>
      </c>
      <c r="BH37" s="450">
        <f t="shared" si="101"/>
        <v>0</v>
      </c>
      <c r="BI37" s="250">
        <f t="shared" ref="BI37" si="102">BI38+BI39+BI56</f>
        <v>0</v>
      </c>
      <c r="BJ37" s="462">
        <f t="shared" ref="BJ37:BO37" si="103">BJ39+BJ40+BJ46+BJ38</f>
        <v>0</v>
      </c>
      <c r="BK37" s="450">
        <f t="shared" si="103"/>
        <v>0</v>
      </c>
      <c r="BL37" s="450">
        <f t="shared" si="103"/>
        <v>0</v>
      </c>
      <c r="BM37" s="450">
        <f t="shared" si="103"/>
        <v>0</v>
      </c>
      <c r="BN37" s="450">
        <f t="shared" si="103"/>
        <v>0</v>
      </c>
      <c r="BO37" s="450">
        <f t="shared" si="103"/>
        <v>0</v>
      </c>
      <c r="BP37" s="250">
        <f t="shared" ref="BP37" si="104">BP38+BP39+BP56</f>
        <v>0</v>
      </c>
      <c r="BQ37" s="462">
        <f t="shared" ref="BQ37:BV37" si="105">BQ39+BQ40+BQ46+BQ38</f>
        <v>0</v>
      </c>
      <c r="BR37" s="450">
        <f t="shared" si="105"/>
        <v>0</v>
      </c>
      <c r="BS37" s="450">
        <f t="shared" si="105"/>
        <v>0</v>
      </c>
      <c r="BT37" s="450">
        <f t="shared" si="105"/>
        <v>0</v>
      </c>
      <c r="BU37" s="450">
        <f t="shared" si="105"/>
        <v>0</v>
      </c>
      <c r="BV37" s="450">
        <f t="shared" si="105"/>
        <v>0</v>
      </c>
      <c r="BW37" s="262"/>
      <c r="BX37" s="262"/>
      <c r="BY37" s="263"/>
      <c r="BZ37" s="264"/>
      <c r="CA37" s="262"/>
      <c r="CB37" s="259"/>
    </row>
    <row r="38" spans="1:80" ht="40.5" customHeight="1" x14ac:dyDescent="0.2">
      <c r="A38" s="419" t="s">
        <v>795</v>
      </c>
      <c r="B38" s="420" t="s">
        <v>963</v>
      </c>
      <c r="C38" s="419" t="s">
        <v>964</v>
      </c>
      <c r="D38" s="444">
        <f>1.165662/1.2</f>
        <v>0.97138500000000005</v>
      </c>
      <c r="E38" s="240">
        <v>0</v>
      </c>
      <c r="F38" s="254">
        <f t="shared" si="78"/>
        <v>0.97138500000000005</v>
      </c>
      <c r="G38" s="241">
        <f t="shared" si="56"/>
        <v>0</v>
      </c>
      <c r="H38" s="241">
        <f t="shared" si="57"/>
        <v>0</v>
      </c>
      <c r="I38" s="241">
        <f t="shared" si="58"/>
        <v>0</v>
      </c>
      <c r="J38" s="241">
        <f t="shared" si="59"/>
        <v>0</v>
      </c>
      <c r="K38" s="241">
        <f t="shared" si="60"/>
        <v>0</v>
      </c>
      <c r="L38" s="240">
        <v>0</v>
      </c>
      <c r="M38" s="464">
        <v>0</v>
      </c>
      <c r="N38" s="451">
        <v>0</v>
      </c>
      <c r="O38" s="451">
        <v>0</v>
      </c>
      <c r="P38" s="451">
        <v>0</v>
      </c>
      <c r="Q38" s="451">
        <v>0</v>
      </c>
      <c r="R38" s="451">
        <v>0</v>
      </c>
      <c r="S38" s="240">
        <v>0</v>
      </c>
      <c r="T38" s="451">
        <v>0</v>
      </c>
      <c r="U38" s="451">
        <v>0</v>
      </c>
      <c r="V38" s="451">
        <v>0</v>
      </c>
      <c r="W38" s="451">
        <v>0</v>
      </c>
      <c r="X38" s="451">
        <v>0</v>
      </c>
      <c r="Y38" s="451">
        <v>0</v>
      </c>
      <c r="Z38" s="240">
        <v>0</v>
      </c>
      <c r="AA38" s="451">
        <v>0</v>
      </c>
      <c r="AB38" s="451">
        <v>0</v>
      </c>
      <c r="AC38" s="451">
        <v>0</v>
      </c>
      <c r="AD38" s="451">
        <v>0</v>
      </c>
      <c r="AE38" s="451">
        <v>0</v>
      </c>
      <c r="AF38" s="451">
        <v>0</v>
      </c>
      <c r="AG38" s="240">
        <v>0</v>
      </c>
      <c r="AH38" s="451">
        <v>0.97138500000000005</v>
      </c>
      <c r="AI38" s="451">
        <v>0</v>
      </c>
      <c r="AJ38" s="451">
        <v>0</v>
      </c>
      <c r="AK38" s="451">
        <v>0</v>
      </c>
      <c r="AL38" s="451">
        <v>0</v>
      </c>
      <c r="AM38" s="451">
        <v>0</v>
      </c>
      <c r="AN38" s="239">
        <v>0</v>
      </c>
      <c r="AO38" s="254">
        <f t="shared" si="85"/>
        <v>0</v>
      </c>
      <c r="AP38" s="241">
        <f t="shared" si="67"/>
        <v>0</v>
      </c>
      <c r="AQ38" s="241">
        <f t="shared" si="68"/>
        <v>0</v>
      </c>
      <c r="AR38" s="241">
        <f t="shared" si="69"/>
        <v>0</v>
      </c>
      <c r="AS38" s="241">
        <f t="shared" si="70"/>
        <v>0</v>
      </c>
      <c r="AT38" s="241">
        <f t="shared" si="71"/>
        <v>0</v>
      </c>
      <c r="AU38" s="239">
        <v>0</v>
      </c>
      <c r="AV38" s="464">
        <v>0</v>
      </c>
      <c r="AW38" s="451">
        <v>0</v>
      </c>
      <c r="AX38" s="451">
        <v>0</v>
      </c>
      <c r="AY38" s="451">
        <v>0</v>
      </c>
      <c r="AZ38" s="451">
        <v>0</v>
      </c>
      <c r="BA38" s="451">
        <v>0</v>
      </c>
      <c r="BB38" s="239">
        <v>0</v>
      </c>
      <c r="BC38" s="464">
        <v>0</v>
      </c>
      <c r="BD38" s="451">
        <v>0</v>
      </c>
      <c r="BE38" s="451">
        <v>0</v>
      </c>
      <c r="BF38" s="451">
        <v>0</v>
      </c>
      <c r="BG38" s="451">
        <v>0</v>
      </c>
      <c r="BH38" s="451">
        <v>0</v>
      </c>
      <c r="BI38" s="239"/>
      <c r="BJ38" s="464">
        <v>0</v>
      </c>
      <c r="BK38" s="451">
        <v>0</v>
      </c>
      <c r="BL38" s="451">
        <v>0</v>
      </c>
      <c r="BM38" s="451">
        <v>0</v>
      </c>
      <c r="BN38" s="451">
        <v>0</v>
      </c>
      <c r="BO38" s="451">
        <v>0</v>
      </c>
      <c r="BP38" s="239"/>
      <c r="BQ38" s="464">
        <v>0</v>
      </c>
      <c r="BR38" s="451">
        <v>0</v>
      </c>
      <c r="BS38" s="451">
        <v>0</v>
      </c>
      <c r="BT38" s="451">
        <v>0</v>
      </c>
      <c r="BU38" s="451">
        <v>0</v>
      </c>
      <c r="BV38" s="451">
        <v>0</v>
      </c>
      <c r="BW38" s="239"/>
      <c r="BX38" s="239"/>
      <c r="BY38" s="234"/>
      <c r="BZ38" s="244"/>
      <c r="CA38" s="239"/>
      <c r="CB38" s="227"/>
    </row>
    <row r="39" spans="1:80" s="260" customFormat="1" ht="35.25" customHeight="1" x14ac:dyDescent="0.2">
      <c r="A39" s="419" t="s">
        <v>965</v>
      </c>
      <c r="B39" s="420" t="s">
        <v>966</v>
      </c>
      <c r="C39" s="419" t="s">
        <v>967</v>
      </c>
      <c r="D39" s="444">
        <f>0.9768/1.2</f>
        <v>0.81400000000000006</v>
      </c>
      <c r="E39" s="261">
        <v>0</v>
      </c>
      <c r="F39" s="255">
        <f>M39+T39+AA39+AH39</f>
        <v>0.81399999999999995</v>
      </c>
      <c r="G39" s="257">
        <f t="shared" si="56"/>
        <v>0</v>
      </c>
      <c r="H39" s="257">
        <f t="shared" si="57"/>
        <v>0</v>
      </c>
      <c r="I39" s="257">
        <f t="shared" si="58"/>
        <v>0</v>
      </c>
      <c r="J39" s="257">
        <f t="shared" si="59"/>
        <v>0</v>
      </c>
      <c r="K39" s="257">
        <f t="shared" si="60"/>
        <v>0</v>
      </c>
      <c r="L39" s="265">
        <f t="shared" ref="L39" si="106">SUM(L40:L55)</f>
        <v>0</v>
      </c>
      <c r="M39" s="465">
        <v>0</v>
      </c>
      <c r="N39" s="453">
        <v>0</v>
      </c>
      <c r="O39" s="453">
        <v>0</v>
      </c>
      <c r="P39" s="453">
        <v>0</v>
      </c>
      <c r="Q39" s="453">
        <v>0</v>
      </c>
      <c r="R39" s="453">
        <v>0</v>
      </c>
      <c r="S39" s="265">
        <f t="shared" ref="N39:AN39" si="107">SUM(S40:S55)</f>
        <v>0</v>
      </c>
      <c r="T39" s="452">
        <v>0.81399999999999995</v>
      </c>
      <c r="U39" s="453">
        <v>0</v>
      </c>
      <c r="V39" s="453">
        <v>0</v>
      </c>
      <c r="W39" s="453">
        <v>0</v>
      </c>
      <c r="X39" s="453">
        <v>0</v>
      </c>
      <c r="Y39" s="453">
        <v>0</v>
      </c>
      <c r="Z39" s="265">
        <f t="shared" si="107"/>
        <v>0</v>
      </c>
      <c r="AA39" s="453">
        <v>0</v>
      </c>
      <c r="AB39" s="453">
        <v>0</v>
      </c>
      <c r="AC39" s="453">
        <v>0</v>
      </c>
      <c r="AD39" s="453">
        <v>0</v>
      </c>
      <c r="AE39" s="453">
        <v>0</v>
      </c>
      <c r="AF39" s="453">
        <v>0</v>
      </c>
      <c r="AG39" s="265">
        <f t="shared" si="107"/>
        <v>0</v>
      </c>
      <c r="AH39" s="453">
        <v>0</v>
      </c>
      <c r="AI39" s="453">
        <v>0</v>
      </c>
      <c r="AJ39" s="453">
        <v>0</v>
      </c>
      <c r="AK39" s="453">
        <v>0</v>
      </c>
      <c r="AL39" s="453">
        <v>0</v>
      </c>
      <c r="AM39" s="453">
        <v>0</v>
      </c>
      <c r="AN39" s="265">
        <f t="shared" si="107"/>
        <v>0</v>
      </c>
      <c r="AO39" s="255">
        <f>AV39+BC39+BJ39+BQ39</f>
        <v>0</v>
      </c>
      <c r="AP39" s="257">
        <f t="shared" si="67"/>
        <v>0</v>
      </c>
      <c r="AQ39" s="257">
        <f t="shared" si="68"/>
        <v>0</v>
      </c>
      <c r="AR39" s="257">
        <f t="shared" si="69"/>
        <v>0</v>
      </c>
      <c r="AS39" s="257">
        <f t="shared" si="70"/>
        <v>0</v>
      </c>
      <c r="AT39" s="257">
        <f t="shared" si="71"/>
        <v>0</v>
      </c>
      <c r="AU39" s="262">
        <v>0</v>
      </c>
      <c r="AV39" s="465">
        <v>0</v>
      </c>
      <c r="AW39" s="453">
        <v>0</v>
      </c>
      <c r="AX39" s="453">
        <v>0</v>
      </c>
      <c r="AY39" s="453">
        <v>0</v>
      </c>
      <c r="AZ39" s="453">
        <v>0</v>
      </c>
      <c r="BA39" s="453">
        <v>0</v>
      </c>
      <c r="BB39" s="265">
        <f t="shared" ref="BB39" si="108">SUM(BB40:BB55)</f>
        <v>0</v>
      </c>
      <c r="BC39" s="465">
        <v>0</v>
      </c>
      <c r="BD39" s="453">
        <v>0</v>
      </c>
      <c r="BE39" s="453">
        <v>0</v>
      </c>
      <c r="BF39" s="453">
        <v>0</v>
      </c>
      <c r="BG39" s="453">
        <v>0</v>
      </c>
      <c r="BH39" s="453">
        <v>0</v>
      </c>
      <c r="BI39" s="265">
        <f t="shared" ref="BI39" si="109">SUM(BI40:BI55)</f>
        <v>0</v>
      </c>
      <c r="BJ39" s="465">
        <v>0</v>
      </c>
      <c r="BK39" s="453">
        <v>0</v>
      </c>
      <c r="BL39" s="453">
        <v>0</v>
      </c>
      <c r="BM39" s="453">
        <v>0</v>
      </c>
      <c r="BN39" s="453">
        <v>0</v>
      </c>
      <c r="BO39" s="453">
        <v>0</v>
      </c>
      <c r="BP39" s="265">
        <f t="shared" ref="BP39" si="110">SUM(BP40:BP55)</f>
        <v>0</v>
      </c>
      <c r="BQ39" s="465">
        <v>0</v>
      </c>
      <c r="BR39" s="453">
        <v>0</v>
      </c>
      <c r="BS39" s="453">
        <v>0</v>
      </c>
      <c r="BT39" s="453">
        <v>0</v>
      </c>
      <c r="BU39" s="453">
        <v>0</v>
      </c>
      <c r="BV39" s="453">
        <v>0</v>
      </c>
      <c r="BW39" s="262"/>
      <c r="BX39" s="262"/>
      <c r="BY39" s="263"/>
      <c r="BZ39" s="264"/>
      <c r="CA39" s="262"/>
      <c r="CB39" s="259"/>
    </row>
    <row r="40" spans="1:80" ht="31.5" customHeight="1" x14ac:dyDescent="0.2">
      <c r="A40" s="419" t="s">
        <v>796</v>
      </c>
      <c r="B40" s="420" t="s">
        <v>968</v>
      </c>
      <c r="C40" s="419" t="s">
        <v>969</v>
      </c>
      <c r="D40" s="444">
        <f>D41+D42+D43+D44+D45</f>
        <v>2.8008350000000002</v>
      </c>
      <c r="E40" s="240">
        <v>0</v>
      </c>
      <c r="F40" s="254">
        <f t="shared" si="78"/>
        <v>2.8008349999999997</v>
      </c>
      <c r="G40" s="241">
        <f t="shared" si="56"/>
        <v>0</v>
      </c>
      <c r="H40" s="241">
        <f t="shared" si="57"/>
        <v>0</v>
      </c>
      <c r="I40" s="241">
        <f t="shared" si="58"/>
        <v>0</v>
      </c>
      <c r="J40" s="241">
        <f t="shared" si="59"/>
        <v>0</v>
      </c>
      <c r="K40" s="241">
        <f t="shared" si="60"/>
        <v>5</v>
      </c>
      <c r="L40" s="240">
        <v>0</v>
      </c>
      <c r="M40" s="465">
        <f t="shared" ref="M40:R40" si="111">M41+M42+M43+M44+M45</f>
        <v>0</v>
      </c>
      <c r="N40" s="453">
        <f t="shared" si="111"/>
        <v>0</v>
      </c>
      <c r="O40" s="453">
        <f t="shared" si="111"/>
        <v>0</v>
      </c>
      <c r="P40" s="453">
        <f t="shared" si="111"/>
        <v>0</v>
      </c>
      <c r="Q40" s="453">
        <f t="shared" si="111"/>
        <v>0</v>
      </c>
      <c r="R40" s="453">
        <f t="shared" si="111"/>
        <v>0</v>
      </c>
      <c r="S40" s="240">
        <v>0</v>
      </c>
      <c r="T40" s="453">
        <f t="shared" ref="T40:Y40" si="112">T41+T42+T43+T44+T45</f>
        <v>0</v>
      </c>
      <c r="U40" s="453">
        <f t="shared" si="112"/>
        <v>0</v>
      </c>
      <c r="V40" s="453">
        <f t="shared" si="112"/>
        <v>0</v>
      </c>
      <c r="W40" s="453">
        <f t="shared" si="112"/>
        <v>0</v>
      </c>
      <c r="X40" s="453">
        <f t="shared" si="112"/>
        <v>0</v>
      </c>
      <c r="Y40" s="453">
        <f t="shared" si="112"/>
        <v>0</v>
      </c>
      <c r="Z40" s="240">
        <v>0</v>
      </c>
      <c r="AA40" s="466">
        <f t="shared" ref="AA40:AF40" si="113">AA41+AA42+AA43+AA44+AA45</f>
        <v>2.8008349999999997</v>
      </c>
      <c r="AB40" s="453">
        <f t="shared" si="113"/>
        <v>0</v>
      </c>
      <c r="AC40" s="453">
        <f t="shared" si="113"/>
        <v>0</v>
      </c>
      <c r="AD40" s="453">
        <f t="shared" si="113"/>
        <v>0</v>
      </c>
      <c r="AE40" s="453">
        <f t="shared" si="113"/>
        <v>0</v>
      </c>
      <c r="AF40" s="453">
        <f t="shared" si="113"/>
        <v>5</v>
      </c>
      <c r="AG40" s="240">
        <v>0</v>
      </c>
      <c r="AH40" s="453">
        <f t="shared" ref="AH40:AM40" si="114">AH41+AH42+AH43+AH44+AH45</f>
        <v>0</v>
      </c>
      <c r="AI40" s="453">
        <f t="shared" si="114"/>
        <v>0</v>
      </c>
      <c r="AJ40" s="453">
        <f t="shared" si="114"/>
        <v>0</v>
      </c>
      <c r="AK40" s="453">
        <f t="shared" si="114"/>
        <v>0</v>
      </c>
      <c r="AL40" s="453">
        <f t="shared" si="114"/>
        <v>0</v>
      </c>
      <c r="AM40" s="453">
        <f t="shared" si="114"/>
        <v>0</v>
      </c>
      <c r="AN40" s="239">
        <v>0</v>
      </c>
      <c r="AO40" s="254">
        <f t="shared" ref="AO40:AO91" si="115">AV40+BC40+BJ40+BQ40</f>
        <v>0</v>
      </c>
      <c r="AP40" s="241">
        <f t="shared" si="67"/>
        <v>0</v>
      </c>
      <c r="AQ40" s="241">
        <f t="shared" si="68"/>
        <v>0</v>
      </c>
      <c r="AR40" s="241">
        <f t="shared" si="69"/>
        <v>0</v>
      </c>
      <c r="AS40" s="241">
        <f t="shared" si="70"/>
        <v>0</v>
      </c>
      <c r="AT40" s="241">
        <f t="shared" si="71"/>
        <v>0</v>
      </c>
      <c r="AU40" s="239">
        <v>0</v>
      </c>
      <c r="AV40" s="465">
        <f t="shared" ref="AV40:BA40" si="116">AV41+AV42+AV43+AV44+AV45</f>
        <v>0</v>
      </c>
      <c r="AW40" s="453">
        <f t="shared" si="116"/>
        <v>0</v>
      </c>
      <c r="AX40" s="453">
        <f t="shared" si="116"/>
        <v>0</v>
      </c>
      <c r="AY40" s="453">
        <f t="shared" si="116"/>
        <v>0</v>
      </c>
      <c r="AZ40" s="453">
        <f t="shared" si="116"/>
        <v>0</v>
      </c>
      <c r="BA40" s="453">
        <f t="shared" si="116"/>
        <v>0</v>
      </c>
      <c r="BB40" s="239">
        <v>0</v>
      </c>
      <c r="BC40" s="465">
        <f t="shared" ref="BC40:BH40" si="117">BC41+BC42+BC43+BC44+BC45</f>
        <v>0</v>
      </c>
      <c r="BD40" s="453">
        <f t="shared" si="117"/>
        <v>0</v>
      </c>
      <c r="BE40" s="453">
        <f t="shared" si="117"/>
        <v>0</v>
      </c>
      <c r="BF40" s="453">
        <f t="shared" si="117"/>
        <v>0</v>
      </c>
      <c r="BG40" s="453">
        <f t="shared" si="117"/>
        <v>0</v>
      </c>
      <c r="BH40" s="453">
        <f t="shared" si="117"/>
        <v>0</v>
      </c>
      <c r="BI40" s="239">
        <v>0</v>
      </c>
      <c r="BJ40" s="465">
        <f t="shared" ref="BJ40:BO40" si="118">BJ41+BJ42+BJ43+BJ44+BJ45</f>
        <v>0</v>
      </c>
      <c r="BK40" s="453">
        <f t="shared" si="118"/>
        <v>0</v>
      </c>
      <c r="BL40" s="453">
        <f t="shared" si="118"/>
        <v>0</v>
      </c>
      <c r="BM40" s="453">
        <f t="shared" si="118"/>
        <v>0</v>
      </c>
      <c r="BN40" s="453">
        <f t="shared" si="118"/>
        <v>0</v>
      </c>
      <c r="BO40" s="453">
        <f t="shared" si="118"/>
        <v>0</v>
      </c>
      <c r="BP40" s="239"/>
      <c r="BQ40" s="465">
        <f t="shared" ref="BQ40:BV40" si="119">BQ41+BQ42+BQ43+BQ44+BQ45</f>
        <v>0</v>
      </c>
      <c r="BR40" s="453">
        <f t="shared" si="119"/>
        <v>0</v>
      </c>
      <c r="BS40" s="453">
        <f t="shared" si="119"/>
        <v>0</v>
      </c>
      <c r="BT40" s="453">
        <f t="shared" si="119"/>
        <v>0</v>
      </c>
      <c r="BU40" s="453">
        <f t="shared" si="119"/>
        <v>0</v>
      </c>
      <c r="BV40" s="453">
        <f t="shared" si="119"/>
        <v>0</v>
      </c>
      <c r="BW40" s="239"/>
      <c r="BX40" s="239"/>
      <c r="BY40" s="234"/>
      <c r="BZ40" s="244"/>
      <c r="CA40" s="239"/>
      <c r="CB40" s="227"/>
    </row>
    <row r="41" spans="1:80" ht="35.25" customHeight="1" x14ac:dyDescent="0.2">
      <c r="A41" s="421" t="s">
        <v>924</v>
      </c>
      <c r="B41" s="422" t="s">
        <v>970</v>
      </c>
      <c r="C41" s="421" t="s">
        <v>971</v>
      </c>
      <c r="D41" s="445">
        <f>0.6722004/1.2</f>
        <v>0.56016700000000008</v>
      </c>
      <c r="E41" s="238"/>
      <c r="F41" s="254">
        <f t="shared" si="78"/>
        <v>0.56016699999999997</v>
      </c>
      <c r="G41" s="241">
        <f t="shared" si="56"/>
        <v>0</v>
      </c>
      <c r="H41" s="241">
        <f t="shared" si="57"/>
        <v>0</v>
      </c>
      <c r="I41" s="241">
        <f t="shared" si="58"/>
        <v>0</v>
      </c>
      <c r="J41" s="241">
        <f t="shared" si="59"/>
        <v>0</v>
      </c>
      <c r="K41" s="241">
        <f t="shared" si="60"/>
        <v>1</v>
      </c>
      <c r="L41" s="238"/>
      <c r="M41" s="467">
        <v>0</v>
      </c>
      <c r="N41" s="455">
        <v>0</v>
      </c>
      <c r="O41" s="455">
        <v>0</v>
      </c>
      <c r="P41" s="455">
        <v>0</v>
      </c>
      <c r="Q41" s="455">
        <v>0</v>
      </c>
      <c r="R41" s="455">
        <v>0</v>
      </c>
      <c r="S41" s="243">
        <v>0</v>
      </c>
      <c r="T41" s="454">
        <v>0</v>
      </c>
      <c r="U41" s="455">
        <v>0</v>
      </c>
      <c r="V41" s="455">
        <v>0</v>
      </c>
      <c r="W41" s="455">
        <v>0</v>
      </c>
      <c r="X41" s="455">
        <v>0</v>
      </c>
      <c r="Y41" s="455">
        <v>0</v>
      </c>
      <c r="Z41" s="243">
        <v>0</v>
      </c>
      <c r="AA41" s="458">
        <v>0.56016699999999997</v>
      </c>
      <c r="AB41" s="455">
        <v>0</v>
      </c>
      <c r="AC41" s="455">
        <v>0</v>
      </c>
      <c r="AD41" s="455">
        <v>0</v>
      </c>
      <c r="AE41" s="455">
        <v>0</v>
      </c>
      <c r="AF41" s="455">
        <v>1</v>
      </c>
      <c r="AG41" s="243">
        <v>0</v>
      </c>
      <c r="AH41" s="458">
        <v>0</v>
      </c>
      <c r="AI41" s="455">
        <v>0</v>
      </c>
      <c r="AJ41" s="455">
        <v>0</v>
      </c>
      <c r="AK41" s="455">
        <v>0</v>
      </c>
      <c r="AL41" s="455">
        <v>0</v>
      </c>
      <c r="AM41" s="455">
        <v>0</v>
      </c>
      <c r="AN41" s="238">
        <v>0</v>
      </c>
      <c r="AO41" s="254">
        <f t="shared" si="115"/>
        <v>0</v>
      </c>
      <c r="AP41" s="241">
        <f t="shared" si="67"/>
        <v>0</v>
      </c>
      <c r="AQ41" s="241">
        <f t="shared" si="68"/>
        <v>0</v>
      </c>
      <c r="AR41" s="241">
        <f t="shared" si="69"/>
        <v>0</v>
      </c>
      <c r="AS41" s="241">
        <f t="shared" si="70"/>
        <v>0</v>
      </c>
      <c r="AT41" s="241">
        <f t="shared" si="71"/>
        <v>0</v>
      </c>
      <c r="AU41" s="238"/>
      <c r="AV41" s="467">
        <v>0</v>
      </c>
      <c r="AW41" s="455">
        <v>0</v>
      </c>
      <c r="AX41" s="455">
        <v>0</v>
      </c>
      <c r="AY41" s="455">
        <v>0</v>
      </c>
      <c r="AZ41" s="455">
        <v>0</v>
      </c>
      <c r="BA41" s="455">
        <v>0</v>
      </c>
      <c r="BB41" s="238"/>
      <c r="BC41" s="467">
        <v>0</v>
      </c>
      <c r="BD41" s="455">
        <v>0</v>
      </c>
      <c r="BE41" s="455">
        <v>0</v>
      </c>
      <c r="BF41" s="455">
        <v>0</v>
      </c>
      <c r="BG41" s="455">
        <v>0</v>
      </c>
      <c r="BH41" s="455">
        <v>0</v>
      </c>
      <c r="BI41" s="238"/>
      <c r="BJ41" s="467">
        <v>0</v>
      </c>
      <c r="BK41" s="455">
        <v>0</v>
      </c>
      <c r="BL41" s="455">
        <v>0</v>
      </c>
      <c r="BM41" s="455">
        <v>0</v>
      </c>
      <c r="BN41" s="455">
        <v>0</v>
      </c>
      <c r="BO41" s="455">
        <v>0</v>
      </c>
      <c r="BP41" s="238"/>
      <c r="BQ41" s="467">
        <v>0</v>
      </c>
      <c r="BR41" s="455">
        <v>0</v>
      </c>
      <c r="BS41" s="455">
        <v>0</v>
      </c>
      <c r="BT41" s="455">
        <v>0</v>
      </c>
      <c r="BU41" s="455">
        <v>0</v>
      </c>
      <c r="BV41" s="455">
        <v>0</v>
      </c>
      <c r="BW41" s="238"/>
      <c r="BX41" s="238"/>
      <c r="BY41" s="238"/>
      <c r="BZ41" s="238"/>
      <c r="CA41" s="238"/>
      <c r="CB41" s="227"/>
    </row>
    <row r="42" spans="1:80" ht="34.5" customHeight="1" x14ac:dyDescent="0.2">
      <c r="A42" s="421" t="s">
        <v>945</v>
      </c>
      <c r="B42" s="422" t="s">
        <v>972</v>
      </c>
      <c r="C42" s="421" t="s">
        <v>973</v>
      </c>
      <c r="D42" s="445">
        <f>0.6722004/1.2</f>
        <v>0.56016700000000008</v>
      </c>
      <c r="E42" s="238"/>
      <c r="F42" s="254">
        <f t="shared" si="78"/>
        <v>0.56016699999999997</v>
      </c>
      <c r="G42" s="241">
        <f t="shared" si="56"/>
        <v>0</v>
      </c>
      <c r="H42" s="241">
        <f t="shared" si="57"/>
        <v>0</v>
      </c>
      <c r="I42" s="241">
        <f t="shared" si="58"/>
        <v>0</v>
      </c>
      <c r="J42" s="241">
        <f t="shared" si="59"/>
        <v>0</v>
      </c>
      <c r="K42" s="241">
        <f t="shared" si="60"/>
        <v>1</v>
      </c>
      <c r="L42" s="238"/>
      <c r="M42" s="467">
        <v>0</v>
      </c>
      <c r="N42" s="455">
        <v>0</v>
      </c>
      <c r="O42" s="455">
        <v>0</v>
      </c>
      <c r="P42" s="455">
        <v>0</v>
      </c>
      <c r="Q42" s="455">
        <v>0</v>
      </c>
      <c r="R42" s="455">
        <v>0</v>
      </c>
      <c r="S42" s="243">
        <v>0</v>
      </c>
      <c r="T42" s="454">
        <v>0</v>
      </c>
      <c r="U42" s="455">
        <v>0</v>
      </c>
      <c r="V42" s="455">
        <v>0</v>
      </c>
      <c r="W42" s="455">
        <v>0</v>
      </c>
      <c r="X42" s="455">
        <v>0</v>
      </c>
      <c r="Y42" s="455">
        <v>0</v>
      </c>
      <c r="Z42" s="243">
        <v>0</v>
      </c>
      <c r="AA42" s="458">
        <v>0.56016699999999997</v>
      </c>
      <c r="AB42" s="455">
        <v>0</v>
      </c>
      <c r="AC42" s="455">
        <v>0</v>
      </c>
      <c r="AD42" s="455">
        <v>0</v>
      </c>
      <c r="AE42" s="455">
        <v>0</v>
      </c>
      <c r="AF42" s="455">
        <v>1</v>
      </c>
      <c r="AG42" s="243">
        <v>0</v>
      </c>
      <c r="AH42" s="458">
        <v>0</v>
      </c>
      <c r="AI42" s="455">
        <v>0</v>
      </c>
      <c r="AJ42" s="455">
        <v>0</v>
      </c>
      <c r="AK42" s="455">
        <v>0</v>
      </c>
      <c r="AL42" s="455">
        <v>0</v>
      </c>
      <c r="AM42" s="455">
        <v>0</v>
      </c>
      <c r="AN42" s="238">
        <v>0</v>
      </c>
      <c r="AO42" s="254">
        <f t="shared" si="115"/>
        <v>0</v>
      </c>
      <c r="AP42" s="241">
        <f t="shared" si="67"/>
        <v>0</v>
      </c>
      <c r="AQ42" s="241">
        <f t="shared" si="68"/>
        <v>0</v>
      </c>
      <c r="AR42" s="241">
        <f t="shared" si="69"/>
        <v>0</v>
      </c>
      <c r="AS42" s="241">
        <f t="shared" si="70"/>
        <v>0</v>
      </c>
      <c r="AT42" s="241">
        <f t="shared" si="71"/>
        <v>0</v>
      </c>
      <c r="AU42" s="238"/>
      <c r="AV42" s="467">
        <v>0</v>
      </c>
      <c r="AW42" s="455">
        <v>0</v>
      </c>
      <c r="AX42" s="455">
        <v>0</v>
      </c>
      <c r="AY42" s="455">
        <v>0</v>
      </c>
      <c r="AZ42" s="455">
        <v>0</v>
      </c>
      <c r="BA42" s="455">
        <v>0</v>
      </c>
      <c r="BB42" s="238"/>
      <c r="BC42" s="467">
        <v>0</v>
      </c>
      <c r="BD42" s="455">
        <v>0</v>
      </c>
      <c r="BE42" s="455">
        <v>0</v>
      </c>
      <c r="BF42" s="455">
        <v>0</v>
      </c>
      <c r="BG42" s="455">
        <v>0</v>
      </c>
      <c r="BH42" s="455">
        <v>0</v>
      </c>
      <c r="BI42" s="238"/>
      <c r="BJ42" s="467">
        <v>0</v>
      </c>
      <c r="BK42" s="455">
        <v>0</v>
      </c>
      <c r="BL42" s="455">
        <v>0</v>
      </c>
      <c r="BM42" s="455">
        <v>0</v>
      </c>
      <c r="BN42" s="455">
        <v>0</v>
      </c>
      <c r="BO42" s="455">
        <v>0</v>
      </c>
      <c r="BP42" s="238"/>
      <c r="BQ42" s="467">
        <v>0</v>
      </c>
      <c r="BR42" s="455">
        <v>0</v>
      </c>
      <c r="BS42" s="455">
        <v>0</v>
      </c>
      <c r="BT42" s="455">
        <v>0</v>
      </c>
      <c r="BU42" s="455">
        <v>0</v>
      </c>
      <c r="BV42" s="455">
        <v>0</v>
      </c>
      <c r="BW42" s="238"/>
      <c r="BX42" s="238"/>
      <c r="BY42" s="238"/>
      <c r="BZ42" s="238"/>
      <c r="CA42" s="238"/>
      <c r="CB42" s="227"/>
    </row>
    <row r="43" spans="1:80" ht="31.5" customHeight="1" x14ac:dyDescent="0.2">
      <c r="A43" s="421" t="s">
        <v>949</v>
      </c>
      <c r="B43" s="422" t="s">
        <v>974</v>
      </c>
      <c r="C43" s="421" t="s">
        <v>975</v>
      </c>
      <c r="D43" s="445">
        <f>0.6722004/1.2</f>
        <v>0.56016700000000008</v>
      </c>
      <c r="E43" s="238"/>
      <c r="F43" s="254">
        <f t="shared" si="78"/>
        <v>0.56016699999999997</v>
      </c>
      <c r="G43" s="241">
        <f t="shared" si="56"/>
        <v>0</v>
      </c>
      <c r="H43" s="241">
        <f t="shared" si="57"/>
        <v>0</v>
      </c>
      <c r="I43" s="241">
        <f t="shared" si="58"/>
        <v>0</v>
      </c>
      <c r="J43" s="241">
        <f t="shared" si="59"/>
        <v>0</v>
      </c>
      <c r="K43" s="241">
        <f t="shared" si="60"/>
        <v>1</v>
      </c>
      <c r="L43" s="238"/>
      <c r="M43" s="467">
        <v>0</v>
      </c>
      <c r="N43" s="455">
        <v>0</v>
      </c>
      <c r="O43" s="455">
        <v>0</v>
      </c>
      <c r="P43" s="455">
        <v>0</v>
      </c>
      <c r="Q43" s="455">
        <v>0</v>
      </c>
      <c r="R43" s="455">
        <v>0</v>
      </c>
      <c r="S43" s="243">
        <v>0</v>
      </c>
      <c r="T43" s="454">
        <v>0</v>
      </c>
      <c r="U43" s="455">
        <v>0</v>
      </c>
      <c r="V43" s="455">
        <v>0</v>
      </c>
      <c r="W43" s="455">
        <v>0</v>
      </c>
      <c r="X43" s="455">
        <v>0</v>
      </c>
      <c r="Y43" s="455">
        <v>0</v>
      </c>
      <c r="Z43" s="243">
        <v>0</v>
      </c>
      <c r="AA43" s="458">
        <v>0.56016699999999997</v>
      </c>
      <c r="AB43" s="455">
        <v>0</v>
      </c>
      <c r="AC43" s="455">
        <v>0</v>
      </c>
      <c r="AD43" s="455">
        <v>0</v>
      </c>
      <c r="AE43" s="455">
        <v>0</v>
      </c>
      <c r="AF43" s="455">
        <v>1</v>
      </c>
      <c r="AG43" s="243">
        <v>0</v>
      </c>
      <c r="AH43" s="458">
        <v>0</v>
      </c>
      <c r="AI43" s="455">
        <v>0</v>
      </c>
      <c r="AJ43" s="455">
        <v>0</v>
      </c>
      <c r="AK43" s="455">
        <v>0</v>
      </c>
      <c r="AL43" s="455">
        <v>0</v>
      </c>
      <c r="AM43" s="455">
        <v>0</v>
      </c>
      <c r="AN43" s="238">
        <v>0</v>
      </c>
      <c r="AO43" s="254">
        <f t="shared" si="115"/>
        <v>0</v>
      </c>
      <c r="AP43" s="241">
        <f t="shared" si="67"/>
        <v>0</v>
      </c>
      <c r="AQ43" s="241">
        <f t="shared" si="68"/>
        <v>0</v>
      </c>
      <c r="AR43" s="241">
        <f t="shared" si="69"/>
        <v>0</v>
      </c>
      <c r="AS43" s="241">
        <f t="shared" si="70"/>
        <v>0</v>
      </c>
      <c r="AT43" s="241">
        <f t="shared" si="71"/>
        <v>0</v>
      </c>
      <c r="AU43" s="238"/>
      <c r="AV43" s="467">
        <v>0</v>
      </c>
      <c r="AW43" s="455">
        <v>0</v>
      </c>
      <c r="AX43" s="455">
        <v>0</v>
      </c>
      <c r="AY43" s="455">
        <v>0</v>
      </c>
      <c r="AZ43" s="455">
        <v>0</v>
      </c>
      <c r="BA43" s="455">
        <v>0</v>
      </c>
      <c r="BB43" s="238"/>
      <c r="BC43" s="467">
        <v>0</v>
      </c>
      <c r="BD43" s="455">
        <v>0</v>
      </c>
      <c r="BE43" s="455">
        <v>0</v>
      </c>
      <c r="BF43" s="455">
        <v>0</v>
      </c>
      <c r="BG43" s="455">
        <v>0</v>
      </c>
      <c r="BH43" s="455">
        <v>0</v>
      </c>
      <c r="BI43" s="238"/>
      <c r="BJ43" s="467">
        <v>0</v>
      </c>
      <c r="BK43" s="455">
        <v>0</v>
      </c>
      <c r="BL43" s="455">
        <v>0</v>
      </c>
      <c r="BM43" s="455">
        <v>0</v>
      </c>
      <c r="BN43" s="455">
        <v>0</v>
      </c>
      <c r="BO43" s="455">
        <v>0</v>
      </c>
      <c r="BP43" s="238"/>
      <c r="BQ43" s="467">
        <v>0</v>
      </c>
      <c r="BR43" s="455">
        <v>0</v>
      </c>
      <c r="BS43" s="455">
        <v>0</v>
      </c>
      <c r="BT43" s="455">
        <v>0</v>
      </c>
      <c r="BU43" s="455">
        <v>0</v>
      </c>
      <c r="BV43" s="455">
        <v>0</v>
      </c>
      <c r="BW43" s="238"/>
      <c r="BX43" s="238"/>
      <c r="BY43" s="238"/>
      <c r="BZ43" s="238"/>
      <c r="CA43" s="238"/>
      <c r="CB43" s="227"/>
    </row>
    <row r="44" spans="1:80" ht="33" customHeight="1" x14ac:dyDescent="0.2">
      <c r="A44" s="421" t="s">
        <v>950</v>
      </c>
      <c r="B44" s="422" t="s">
        <v>976</v>
      </c>
      <c r="C44" s="421" t="s">
        <v>977</v>
      </c>
      <c r="D44" s="445">
        <f>0.6722004/1.2</f>
        <v>0.56016700000000008</v>
      </c>
      <c r="E44" s="238"/>
      <c r="F44" s="254">
        <f t="shared" si="78"/>
        <v>0.56016699999999997</v>
      </c>
      <c r="G44" s="241">
        <f t="shared" si="56"/>
        <v>0</v>
      </c>
      <c r="H44" s="241">
        <f t="shared" si="57"/>
        <v>0</v>
      </c>
      <c r="I44" s="241">
        <f t="shared" si="58"/>
        <v>0</v>
      </c>
      <c r="J44" s="241">
        <f t="shared" si="59"/>
        <v>0</v>
      </c>
      <c r="K44" s="241">
        <f t="shared" si="60"/>
        <v>1</v>
      </c>
      <c r="L44" s="238"/>
      <c r="M44" s="467">
        <v>0</v>
      </c>
      <c r="N44" s="455">
        <v>0</v>
      </c>
      <c r="O44" s="455">
        <v>0</v>
      </c>
      <c r="P44" s="455">
        <v>0</v>
      </c>
      <c r="Q44" s="455">
        <v>0</v>
      </c>
      <c r="R44" s="455">
        <v>0</v>
      </c>
      <c r="S44" s="243">
        <v>0</v>
      </c>
      <c r="T44" s="454">
        <v>0</v>
      </c>
      <c r="U44" s="455">
        <v>0</v>
      </c>
      <c r="V44" s="455">
        <v>0</v>
      </c>
      <c r="W44" s="455">
        <v>0</v>
      </c>
      <c r="X44" s="455">
        <v>0</v>
      </c>
      <c r="Y44" s="455">
        <v>0</v>
      </c>
      <c r="Z44" s="243">
        <v>0</v>
      </c>
      <c r="AA44" s="458">
        <v>0.56016699999999997</v>
      </c>
      <c r="AB44" s="455">
        <v>0</v>
      </c>
      <c r="AC44" s="455">
        <v>0</v>
      </c>
      <c r="AD44" s="455">
        <v>0</v>
      </c>
      <c r="AE44" s="455">
        <v>0</v>
      </c>
      <c r="AF44" s="455">
        <v>1</v>
      </c>
      <c r="AG44" s="243">
        <v>0</v>
      </c>
      <c r="AH44" s="458">
        <v>0</v>
      </c>
      <c r="AI44" s="455">
        <v>0</v>
      </c>
      <c r="AJ44" s="455">
        <v>0</v>
      </c>
      <c r="AK44" s="455">
        <v>0</v>
      </c>
      <c r="AL44" s="455">
        <v>0</v>
      </c>
      <c r="AM44" s="455">
        <v>0</v>
      </c>
      <c r="AN44" s="238">
        <v>0</v>
      </c>
      <c r="AO44" s="254">
        <f t="shared" si="115"/>
        <v>0</v>
      </c>
      <c r="AP44" s="241">
        <f t="shared" si="67"/>
        <v>0</v>
      </c>
      <c r="AQ44" s="241">
        <f t="shared" si="68"/>
        <v>0</v>
      </c>
      <c r="AR44" s="241">
        <f t="shared" si="69"/>
        <v>0</v>
      </c>
      <c r="AS44" s="241">
        <f t="shared" si="70"/>
        <v>0</v>
      </c>
      <c r="AT44" s="241">
        <f t="shared" si="71"/>
        <v>0</v>
      </c>
      <c r="AU44" s="238"/>
      <c r="AV44" s="467">
        <v>0</v>
      </c>
      <c r="AW44" s="455">
        <v>0</v>
      </c>
      <c r="AX44" s="455">
        <v>0</v>
      </c>
      <c r="AY44" s="455">
        <v>0</v>
      </c>
      <c r="AZ44" s="455">
        <v>0</v>
      </c>
      <c r="BA44" s="455">
        <v>0</v>
      </c>
      <c r="BB44" s="238"/>
      <c r="BC44" s="467">
        <v>0</v>
      </c>
      <c r="BD44" s="455">
        <v>0</v>
      </c>
      <c r="BE44" s="455">
        <v>0</v>
      </c>
      <c r="BF44" s="455">
        <v>0</v>
      </c>
      <c r="BG44" s="455">
        <v>0</v>
      </c>
      <c r="BH44" s="455">
        <v>0</v>
      </c>
      <c r="BI44" s="238"/>
      <c r="BJ44" s="467">
        <v>0</v>
      </c>
      <c r="BK44" s="455">
        <v>0</v>
      </c>
      <c r="BL44" s="455">
        <v>0</v>
      </c>
      <c r="BM44" s="455">
        <v>0</v>
      </c>
      <c r="BN44" s="455">
        <v>0</v>
      </c>
      <c r="BO44" s="455">
        <v>0</v>
      </c>
      <c r="BP44" s="238"/>
      <c r="BQ44" s="467">
        <v>0</v>
      </c>
      <c r="BR44" s="455">
        <v>0</v>
      </c>
      <c r="BS44" s="455">
        <v>0</v>
      </c>
      <c r="BT44" s="455">
        <v>0</v>
      </c>
      <c r="BU44" s="455">
        <v>0</v>
      </c>
      <c r="BV44" s="455">
        <v>0</v>
      </c>
      <c r="BW44" s="238"/>
      <c r="BX44" s="238"/>
      <c r="BY44" s="238"/>
      <c r="BZ44" s="238"/>
      <c r="CA44" s="238"/>
      <c r="CB44" s="227"/>
    </row>
    <row r="45" spans="1:80" ht="33.75" customHeight="1" x14ac:dyDescent="0.2">
      <c r="A45" s="421" t="s">
        <v>951</v>
      </c>
      <c r="B45" s="422" t="s">
        <v>978</v>
      </c>
      <c r="C45" s="421" t="s">
        <v>979</v>
      </c>
      <c r="D45" s="445">
        <f>0.6722004/1.2</f>
        <v>0.56016700000000008</v>
      </c>
      <c r="E45" s="238"/>
      <c r="F45" s="254">
        <f t="shared" si="78"/>
        <v>0.56016699999999997</v>
      </c>
      <c r="G45" s="241">
        <f t="shared" si="56"/>
        <v>0</v>
      </c>
      <c r="H45" s="241">
        <f t="shared" si="57"/>
        <v>0</v>
      </c>
      <c r="I45" s="241">
        <f t="shared" si="58"/>
        <v>0</v>
      </c>
      <c r="J45" s="241">
        <f t="shared" si="59"/>
        <v>0</v>
      </c>
      <c r="K45" s="241">
        <f t="shared" si="60"/>
        <v>1</v>
      </c>
      <c r="L45" s="238"/>
      <c r="M45" s="467">
        <v>0</v>
      </c>
      <c r="N45" s="455">
        <v>0</v>
      </c>
      <c r="O45" s="455">
        <v>0</v>
      </c>
      <c r="P45" s="455">
        <v>0</v>
      </c>
      <c r="Q45" s="455">
        <v>0</v>
      </c>
      <c r="R45" s="455">
        <v>0</v>
      </c>
      <c r="S45" s="243">
        <v>0</v>
      </c>
      <c r="T45" s="454">
        <v>0</v>
      </c>
      <c r="U45" s="455">
        <v>0</v>
      </c>
      <c r="V45" s="455">
        <v>0</v>
      </c>
      <c r="W45" s="455">
        <v>0</v>
      </c>
      <c r="X45" s="455">
        <v>0</v>
      </c>
      <c r="Y45" s="455">
        <v>0</v>
      </c>
      <c r="Z45" s="243">
        <v>0</v>
      </c>
      <c r="AA45" s="458">
        <v>0.56016699999999997</v>
      </c>
      <c r="AB45" s="455">
        <v>0</v>
      </c>
      <c r="AC45" s="455">
        <v>0</v>
      </c>
      <c r="AD45" s="455">
        <v>0</v>
      </c>
      <c r="AE45" s="455">
        <v>0</v>
      </c>
      <c r="AF45" s="455">
        <v>1</v>
      </c>
      <c r="AG45" s="243">
        <v>0</v>
      </c>
      <c r="AH45" s="458">
        <v>0</v>
      </c>
      <c r="AI45" s="455">
        <v>0</v>
      </c>
      <c r="AJ45" s="455">
        <v>0</v>
      </c>
      <c r="AK45" s="455">
        <v>0</v>
      </c>
      <c r="AL45" s="455">
        <v>0</v>
      </c>
      <c r="AM45" s="455">
        <v>0</v>
      </c>
      <c r="AN45" s="238">
        <v>0</v>
      </c>
      <c r="AO45" s="254">
        <f t="shared" si="115"/>
        <v>0</v>
      </c>
      <c r="AP45" s="241">
        <f t="shared" si="67"/>
        <v>0</v>
      </c>
      <c r="AQ45" s="241">
        <f t="shared" si="68"/>
        <v>0</v>
      </c>
      <c r="AR45" s="241">
        <f t="shared" si="69"/>
        <v>0</v>
      </c>
      <c r="AS45" s="241">
        <f t="shared" si="70"/>
        <v>0</v>
      </c>
      <c r="AT45" s="241">
        <f t="shared" si="71"/>
        <v>0</v>
      </c>
      <c r="AU45" s="238"/>
      <c r="AV45" s="467">
        <v>0</v>
      </c>
      <c r="AW45" s="455">
        <v>0</v>
      </c>
      <c r="AX45" s="455">
        <v>0</v>
      </c>
      <c r="AY45" s="455">
        <v>0</v>
      </c>
      <c r="AZ45" s="455">
        <v>0</v>
      </c>
      <c r="BA45" s="455">
        <v>0</v>
      </c>
      <c r="BB45" s="238"/>
      <c r="BC45" s="467">
        <v>0</v>
      </c>
      <c r="BD45" s="455">
        <v>0</v>
      </c>
      <c r="BE45" s="455">
        <v>0</v>
      </c>
      <c r="BF45" s="455">
        <v>0</v>
      </c>
      <c r="BG45" s="455">
        <v>0</v>
      </c>
      <c r="BH45" s="455">
        <v>0</v>
      </c>
      <c r="BI45" s="238"/>
      <c r="BJ45" s="467">
        <v>0</v>
      </c>
      <c r="BK45" s="455">
        <v>0</v>
      </c>
      <c r="BL45" s="455">
        <v>0</v>
      </c>
      <c r="BM45" s="455">
        <v>0</v>
      </c>
      <c r="BN45" s="455">
        <v>0</v>
      </c>
      <c r="BO45" s="455">
        <v>0</v>
      </c>
      <c r="BP45" s="238"/>
      <c r="BQ45" s="467">
        <v>0</v>
      </c>
      <c r="BR45" s="455">
        <v>0</v>
      </c>
      <c r="BS45" s="455">
        <v>0</v>
      </c>
      <c r="BT45" s="455">
        <v>0</v>
      </c>
      <c r="BU45" s="455">
        <v>0</v>
      </c>
      <c r="BV45" s="455">
        <v>0</v>
      </c>
      <c r="BW45" s="238"/>
      <c r="BX45" s="238"/>
      <c r="BY45" s="238"/>
      <c r="BZ45" s="238"/>
      <c r="CA45" s="238"/>
      <c r="CB45" s="227"/>
    </row>
    <row r="46" spans="1:80" ht="36" customHeight="1" x14ac:dyDescent="0.2">
      <c r="A46" s="419" t="s">
        <v>797</v>
      </c>
      <c r="B46" s="420" t="s">
        <v>980</v>
      </c>
      <c r="C46" s="419" t="s">
        <v>981</v>
      </c>
      <c r="D46" s="444">
        <f>D47+D48+D49+D50+D51+D52+D53+D54+D55+D56+D57+D58+D59+D60+D61</f>
        <v>4.286766000000001</v>
      </c>
      <c r="E46" s="238"/>
      <c r="F46" s="254">
        <f t="shared" si="78"/>
        <v>4.286766000000001</v>
      </c>
      <c r="G46" s="241">
        <f t="shared" si="56"/>
        <v>0</v>
      </c>
      <c r="H46" s="241">
        <f t="shared" si="57"/>
        <v>0</v>
      </c>
      <c r="I46" s="241">
        <f t="shared" si="58"/>
        <v>0</v>
      </c>
      <c r="J46" s="241">
        <f t="shared" si="59"/>
        <v>0</v>
      </c>
      <c r="K46" s="241">
        <f t="shared" si="60"/>
        <v>20</v>
      </c>
      <c r="L46" s="238"/>
      <c r="M46" s="468">
        <f t="shared" ref="M46:R46" si="120">SUM(M47:M61)</f>
        <v>0</v>
      </c>
      <c r="N46" s="457">
        <f t="shared" si="120"/>
        <v>0</v>
      </c>
      <c r="O46" s="457">
        <f t="shared" si="120"/>
        <v>0</v>
      </c>
      <c r="P46" s="457">
        <f t="shared" si="120"/>
        <v>0</v>
      </c>
      <c r="Q46" s="457">
        <f t="shared" si="120"/>
        <v>0</v>
      </c>
      <c r="R46" s="457">
        <f t="shared" si="120"/>
        <v>0</v>
      </c>
      <c r="S46" s="243">
        <v>0</v>
      </c>
      <c r="T46" s="456">
        <f t="shared" ref="T46:Y46" si="121">SUM(T47:T61)</f>
        <v>4.286766000000001</v>
      </c>
      <c r="U46" s="457">
        <f t="shared" si="121"/>
        <v>0</v>
      </c>
      <c r="V46" s="457">
        <f t="shared" si="121"/>
        <v>0</v>
      </c>
      <c r="W46" s="457">
        <f t="shared" si="121"/>
        <v>0</v>
      </c>
      <c r="X46" s="457">
        <f t="shared" si="121"/>
        <v>0</v>
      </c>
      <c r="Y46" s="457">
        <f t="shared" si="121"/>
        <v>20</v>
      </c>
      <c r="Z46" s="243">
        <v>0</v>
      </c>
      <c r="AA46" s="456">
        <f t="shared" ref="AA46:AF46" si="122">SUM(AA47:AA61)</f>
        <v>0</v>
      </c>
      <c r="AB46" s="457">
        <f t="shared" si="122"/>
        <v>0</v>
      </c>
      <c r="AC46" s="457">
        <f t="shared" si="122"/>
        <v>0</v>
      </c>
      <c r="AD46" s="457">
        <f t="shared" si="122"/>
        <v>0</v>
      </c>
      <c r="AE46" s="457">
        <f t="shared" si="122"/>
        <v>0</v>
      </c>
      <c r="AF46" s="457">
        <f t="shared" si="122"/>
        <v>0</v>
      </c>
      <c r="AG46" s="243">
        <v>0</v>
      </c>
      <c r="AH46" s="456">
        <f t="shared" ref="AH46:AM46" si="123">SUM(AH47:AH61)</f>
        <v>0</v>
      </c>
      <c r="AI46" s="457">
        <f t="shared" si="123"/>
        <v>0</v>
      </c>
      <c r="AJ46" s="457">
        <f t="shared" si="123"/>
        <v>0</v>
      </c>
      <c r="AK46" s="457">
        <f t="shared" si="123"/>
        <v>0</v>
      </c>
      <c r="AL46" s="457">
        <f t="shared" si="123"/>
        <v>0</v>
      </c>
      <c r="AM46" s="457">
        <f t="shared" si="123"/>
        <v>0</v>
      </c>
      <c r="AN46" s="238">
        <v>0</v>
      </c>
      <c r="AO46" s="254">
        <f t="shared" si="115"/>
        <v>0</v>
      </c>
      <c r="AP46" s="241">
        <f t="shared" si="67"/>
        <v>0</v>
      </c>
      <c r="AQ46" s="241">
        <f t="shared" si="68"/>
        <v>0</v>
      </c>
      <c r="AR46" s="241">
        <f t="shared" si="69"/>
        <v>0</v>
      </c>
      <c r="AS46" s="241">
        <f t="shared" si="70"/>
        <v>0</v>
      </c>
      <c r="AT46" s="241">
        <f t="shared" si="71"/>
        <v>0</v>
      </c>
      <c r="AU46" s="238"/>
      <c r="AV46" s="468">
        <f t="shared" ref="AV46:BA46" si="124">SUM(AV47:AV61)</f>
        <v>0</v>
      </c>
      <c r="AW46" s="457">
        <f t="shared" si="124"/>
        <v>0</v>
      </c>
      <c r="AX46" s="457">
        <f t="shared" si="124"/>
        <v>0</v>
      </c>
      <c r="AY46" s="457">
        <f t="shared" si="124"/>
        <v>0</v>
      </c>
      <c r="AZ46" s="457">
        <f t="shared" si="124"/>
        <v>0</v>
      </c>
      <c r="BA46" s="457">
        <f t="shared" si="124"/>
        <v>0</v>
      </c>
      <c r="BB46" s="238"/>
      <c r="BC46" s="468">
        <f t="shared" ref="BC46:BH46" si="125">SUM(BC47:BC61)</f>
        <v>0</v>
      </c>
      <c r="BD46" s="457">
        <f t="shared" si="125"/>
        <v>0</v>
      </c>
      <c r="BE46" s="457">
        <f t="shared" si="125"/>
        <v>0</v>
      </c>
      <c r="BF46" s="457">
        <f t="shared" si="125"/>
        <v>0</v>
      </c>
      <c r="BG46" s="457">
        <f t="shared" si="125"/>
        <v>0</v>
      </c>
      <c r="BH46" s="457">
        <f t="shared" si="125"/>
        <v>0</v>
      </c>
      <c r="BI46" s="238"/>
      <c r="BJ46" s="468">
        <f t="shared" ref="BJ46:BO46" si="126">SUM(BJ47:BJ61)</f>
        <v>0</v>
      </c>
      <c r="BK46" s="457">
        <f t="shared" si="126"/>
        <v>0</v>
      </c>
      <c r="BL46" s="457">
        <f t="shared" si="126"/>
        <v>0</v>
      </c>
      <c r="BM46" s="457">
        <f t="shared" si="126"/>
        <v>0</v>
      </c>
      <c r="BN46" s="457">
        <f t="shared" si="126"/>
        <v>0</v>
      </c>
      <c r="BO46" s="457">
        <f t="shared" si="126"/>
        <v>0</v>
      </c>
      <c r="BP46" s="238"/>
      <c r="BQ46" s="468">
        <f t="shared" ref="BQ46:BV46" si="127">SUM(BQ47:BQ61)</f>
        <v>0</v>
      </c>
      <c r="BR46" s="457">
        <f t="shared" si="127"/>
        <v>0</v>
      </c>
      <c r="BS46" s="457">
        <f t="shared" si="127"/>
        <v>0</v>
      </c>
      <c r="BT46" s="457">
        <f t="shared" si="127"/>
        <v>0</v>
      </c>
      <c r="BU46" s="457">
        <f t="shared" si="127"/>
        <v>0</v>
      </c>
      <c r="BV46" s="457">
        <f t="shared" si="127"/>
        <v>0</v>
      </c>
      <c r="BW46" s="238"/>
      <c r="BX46" s="238"/>
      <c r="BY46" s="238"/>
      <c r="BZ46" s="238"/>
      <c r="CA46" s="238"/>
      <c r="CB46" s="227"/>
    </row>
    <row r="47" spans="1:80" ht="27" customHeight="1" x14ac:dyDescent="0.2">
      <c r="A47" s="421" t="s">
        <v>925</v>
      </c>
      <c r="B47" s="422" t="s">
        <v>982</v>
      </c>
      <c r="C47" s="421" t="s">
        <v>983</v>
      </c>
      <c r="D47" s="445">
        <f>0.289158/1.2</f>
        <v>0.24096500000000004</v>
      </c>
      <c r="E47" s="238"/>
      <c r="F47" s="254">
        <f t="shared" si="78"/>
        <v>0.24096500000000001</v>
      </c>
      <c r="G47" s="241">
        <f t="shared" si="56"/>
        <v>0</v>
      </c>
      <c r="H47" s="241">
        <f t="shared" si="57"/>
        <v>0</v>
      </c>
      <c r="I47" s="241">
        <f t="shared" si="58"/>
        <v>0</v>
      </c>
      <c r="J47" s="241">
        <f t="shared" si="59"/>
        <v>0</v>
      </c>
      <c r="K47" s="241">
        <f t="shared" si="60"/>
        <v>1</v>
      </c>
      <c r="L47" s="238"/>
      <c r="M47" s="467">
        <v>0</v>
      </c>
      <c r="N47" s="455">
        <v>0</v>
      </c>
      <c r="O47" s="455">
        <v>0</v>
      </c>
      <c r="P47" s="455">
        <v>0</v>
      </c>
      <c r="Q47" s="455">
        <v>0</v>
      </c>
      <c r="R47" s="455">
        <v>0</v>
      </c>
      <c r="S47" s="243">
        <v>0</v>
      </c>
      <c r="T47" s="458">
        <v>0.24096500000000001</v>
      </c>
      <c r="U47" s="455">
        <v>0</v>
      </c>
      <c r="V47" s="455">
        <v>0</v>
      </c>
      <c r="W47" s="455">
        <v>0</v>
      </c>
      <c r="X47" s="455">
        <v>0</v>
      </c>
      <c r="Y47" s="455">
        <v>1</v>
      </c>
      <c r="Z47" s="243">
        <v>0</v>
      </c>
      <c r="AA47" s="454">
        <v>0</v>
      </c>
      <c r="AB47" s="455">
        <v>0</v>
      </c>
      <c r="AC47" s="455">
        <v>0</v>
      </c>
      <c r="AD47" s="455">
        <v>0</v>
      </c>
      <c r="AE47" s="455">
        <v>0</v>
      </c>
      <c r="AF47" s="455">
        <v>0</v>
      </c>
      <c r="AG47" s="243">
        <v>0</v>
      </c>
      <c r="AH47" s="458">
        <v>0</v>
      </c>
      <c r="AI47" s="455">
        <v>0</v>
      </c>
      <c r="AJ47" s="455">
        <v>0</v>
      </c>
      <c r="AK47" s="455">
        <v>0</v>
      </c>
      <c r="AL47" s="455">
        <v>0</v>
      </c>
      <c r="AM47" s="455">
        <v>0</v>
      </c>
      <c r="AN47" s="238">
        <v>0</v>
      </c>
      <c r="AO47" s="254">
        <f t="shared" si="115"/>
        <v>0</v>
      </c>
      <c r="AP47" s="241">
        <f t="shared" si="67"/>
        <v>0</v>
      </c>
      <c r="AQ47" s="241">
        <f t="shared" si="68"/>
        <v>0</v>
      </c>
      <c r="AR47" s="241">
        <f t="shared" si="69"/>
        <v>0</v>
      </c>
      <c r="AS47" s="241">
        <f t="shared" si="70"/>
        <v>0</v>
      </c>
      <c r="AT47" s="241">
        <f t="shared" si="71"/>
        <v>0</v>
      </c>
      <c r="AU47" s="238"/>
      <c r="AV47" s="467">
        <v>0</v>
      </c>
      <c r="AW47" s="455">
        <v>0</v>
      </c>
      <c r="AX47" s="455">
        <v>0</v>
      </c>
      <c r="AY47" s="455">
        <v>0</v>
      </c>
      <c r="AZ47" s="455">
        <v>0</v>
      </c>
      <c r="BA47" s="455">
        <v>0</v>
      </c>
      <c r="BB47" s="238"/>
      <c r="BC47" s="467">
        <v>0</v>
      </c>
      <c r="BD47" s="455">
        <v>0</v>
      </c>
      <c r="BE47" s="455">
        <v>0</v>
      </c>
      <c r="BF47" s="455">
        <v>0</v>
      </c>
      <c r="BG47" s="455">
        <v>0</v>
      </c>
      <c r="BH47" s="455">
        <v>0</v>
      </c>
      <c r="BI47" s="238"/>
      <c r="BJ47" s="467">
        <v>0</v>
      </c>
      <c r="BK47" s="455">
        <v>0</v>
      </c>
      <c r="BL47" s="455">
        <v>0</v>
      </c>
      <c r="BM47" s="455">
        <v>0</v>
      </c>
      <c r="BN47" s="455">
        <v>0</v>
      </c>
      <c r="BO47" s="455">
        <v>0</v>
      </c>
      <c r="BP47" s="238"/>
      <c r="BQ47" s="467">
        <v>0</v>
      </c>
      <c r="BR47" s="455">
        <v>0</v>
      </c>
      <c r="BS47" s="455">
        <v>0</v>
      </c>
      <c r="BT47" s="455">
        <v>0</v>
      </c>
      <c r="BU47" s="455">
        <v>0</v>
      </c>
      <c r="BV47" s="455">
        <v>0</v>
      </c>
      <c r="BW47" s="238"/>
      <c r="BX47" s="238"/>
      <c r="BY47" s="238"/>
      <c r="BZ47" s="238"/>
      <c r="CA47" s="238"/>
      <c r="CB47" s="227"/>
    </row>
    <row r="48" spans="1:80" ht="25.5" customHeight="1" x14ac:dyDescent="0.2">
      <c r="A48" s="421" t="s">
        <v>926</v>
      </c>
      <c r="B48" s="422" t="s">
        <v>984</v>
      </c>
      <c r="C48" s="421" t="s">
        <v>985</v>
      </c>
      <c r="D48" s="445">
        <f>0.186924/1.2</f>
        <v>0.15577000000000002</v>
      </c>
      <c r="E48" s="238"/>
      <c r="F48" s="254">
        <f t="shared" si="78"/>
        <v>0.15576999999999999</v>
      </c>
      <c r="G48" s="241">
        <f t="shared" si="56"/>
        <v>0</v>
      </c>
      <c r="H48" s="241">
        <f t="shared" si="57"/>
        <v>0</v>
      </c>
      <c r="I48" s="241">
        <f t="shared" si="58"/>
        <v>0</v>
      </c>
      <c r="J48" s="241">
        <f t="shared" si="59"/>
        <v>0</v>
      </c>
      <c r="K48" s="241">
        <f t="shared" si="60"/>
        <v>1</v>
      </c>
      <c r="L48" s="238"/>
      <c r="M48" s="467">
        <v>0</v>
      </c>
      <c r="N48" s="455">
        <v>0</v>
      </c>
      <c r="O48" s="455">
        <v>0</v>
      </c>
      <c r="P48" s="455">
        <v>0</v>
      </c>
      <c r="Q48" s="455">
        <v>0</v>
      </c>
      <c r="R48" s="455">
        <v>0</v>
      </c>
      <c r="S48" s="243">
        <v>0</v>
      </c>
      <c r="T48" s="458">
        <v>0.15576999999999999</v>
      </c>
      <c r="U48" s="455">
        <v>0</v>
      </c>
      <c r="V48" s="455">
        <v>0</v>
      </c>
      <c r="W48" s="455">
        <v>0</v>
      </c>
      <c r="X48" s="455">
        <v>0</v>
      </c>
      <c r="Y48" s="455">
        <v>1</v>
      </c>
      <c r="Z48" s="243">
        <v>0</v>
      </c>
      <c r="AA48" s="454">
        <v>0</v>
      </c>
      <c r="AB48" s="455">
        <v>0</v>
      </c>
      <c r="AC48" s="455">
        <v>0</v>
      </c>
      <c r="AD48" s="455">
        <v>0</v>
      </c>
      <c r="AE48" s="455">
        <v>0</v>
      </c>
      <c r="AF48" s="455">
        <v>0</v>
      </c>
      <c r="AG48" s="243">
        <v>0</v>
      </c>
      <c r="AH48" s="458">
        <v>0</v>
      </c>
      <c r="AI48" s="455">
        <v>0</v>
      </c>
      <c r="AJ48" s="455">
        <v>0</v>
      </c>
      <c r="AK48" s="455">
        <v>0</v>
      </c>
      <c r="AL48" s="455">
        <v>0</v>
      </c>
      <c r="AM48" s="455">
        <v>0</v>
      </c>
      <c r="AN48" s="238">
        <v>0</v>
      </c>
      <c r="AO48" s="254">
        <f t="shared" si="115"/>
        <v>0</v>
      </c>
      <c r="AP48" s="241">
        <f t="shared" si="67"/>
        <v>0</v>
      </c>
      <c r="AQ48" s="241">
        <f t="shared" si="68"/>
        <v>0</v>
      </c>
      <c r="AR48" s="241">
        <f t="shared" si="69"/>
        <v>0</v>
      </c>
      <c r="AS48" s="241">
        <f t="shared" si="70"/>
        <v>0</v>
      </c>
      <c r="AT48" s="241">
        <f t="shared" si="71"/>
        <v>0</v>
      </c>
      <c r="AU48" s="238"/>
      <c r="AV48" s="467">
        <v>0</v>
      </c>
      <c r="AW48" s="455">
        <v>0</v>
      </c>
      <c r="AX48" s="455">
        <v>0</v>
      </c>
      <c r="AY48" s="455">
        <v>0</v>
      </c>
      <c r="AZ48" s="455">
        <v>0</v>
      </c>
      <c r="BA48" s="455">
        <v>0</v>
      </c>
      <c r="BB48" s="238"/>
      <c r="BC48" s="467">
        <v>0</v>
      </c>
      <c r="BD48" s="455">
        <v>0</v>
      </c>
      <c r="BE48" s="455">
        <v>0</v>
      </c>
      <c r="BF48" s="455">
        <v>0</v>
      </c>
      <c r="BG48" s="455">
        <v>0</v>
      </c>
      <c r="BH48" s="455">
        <v>0</v>
      </c>
      <c r="BI48" s="238"/>
      <c r="BJ48" s="467">
        <v>0</v>
      </c>
      <c r="BK48" s="455">
        <v>0</v>
      </c>
      <c r="BL48" s="455">
        <v>0</v>
      </c>
      <c r="BM48" s="455">
        <v>0</v>
      </c>
      <c r="BN48" s="455">
        <v>0</v>
      </c>
      <c r="BO48" s="455">
        <v>0</v>
      </c>
      <c r="BP48" s="238"/>
      <c r="BQ48" s="467">
        <v>0</v>
      </c>
      <c r="BR48" s="455">
        <v>0</v>
      </c>
      <c r="BS48" s="455">
        <v>0</v>
      </c>
      <c r="BT48" s="455">
        <v>0</v>
      </c>
      <c r="BU48" s="455">
        <v>0</v>
      </c>
      <c r="BV48" s="455">
        <v>0</v>
      </c>
      <c r="BW48" s="238"/>
      <c r="BX48" s="238"/>
      <c r="BY48" s="238"/>
      <c r="BZ48" s="238"/>
      <c r="CA48" s="238"/>
      <c r="CB48" s="227"/>
    </row>
    <row r="49" spans="1:80" ht="29.25" customHeight="1" x14ac:dyDescent="0.2">
      <c r="A49" s="421" t="s">
        <v>927</v>
      </c>
      <c r="B49" s="422" t="s">
        <v>986</v>
      </c>
      <c r="C49" s="421" t="s">
        <v>987</v>
      </c>
      <c r="D49" s="445">
        <f>0.2348364/1.2</f>
        <v>0.19569700000000001</v>
      </c>
      <c r="E49" s="238"/>
      <c r="F49" s="254">
        <f t="shared" si="78"/>
        <v>0.19569700000000001</v>
      </c>
      <c r="G49" s="241">
        <f t="shared" si="56"/>
        <v>0</v>
      </c>
      <c r="H49" s="241">
        <f t="shared" si="57"/>
        <v>0</v>
      </c>
      <c r="I49" s="241">
        <f t="shared" si="58"/>
        <v>0</v>
      </c>
      <c r="J49" s="241">
        <f t="shared" si="59"/>
        <v>0</v>
      </c>
      <c r="K49" s="241">
        <f t="shared" si="60"/>
        <v>1</v>
      </c>
      <c r="L49" s="238"/>
      <c r="M49" s="467">
        <v>0</v>
      </c>
      <c r="N49" s="455">
        <v>0</v>
      </c>
      <c r="O49" s="455">
        <v>0</v>
      </c>
      <c r="P49" s="455">
        <v>0</v>
      </c>
      <c r="Q49" s="455">
        <v>0</v>
      </c>
      <c r="R49" s="455">
        <v>0</v>
      </c>
      <c r="S49" s="243">
        <v>0</v>
      </c>
      <c r="T49" s="458">
        <v>0.19569700000000001</v>
      </c>
      <c r="U49" s="455">
        <v>0</v>
      </c>
      <c r="V49" s="455">
        <v>0</v>
      </c>
      <c r="W49" s="455">
        <v>0</v>
      </c>
      <c r="X49" s="455">
        <v>0</v>
      </c>
      <c r="Y49" s="455">
        <v>1</v>
      </c>
      <c r="Z49" s="243">
        <v>0</v>
      </c>
      <c r="AA49" s="454">
        <v>0</v>
      </c>
      <c r="AB49" s="455">
        <v>0</v>
      </c>
      <c r="AC49" s="455">
        <v>0</v>
      </c>
      <c r="AD49" s="455">
        <v>0</v>
      </c>
      <c r="AE49" s="455">
        <v>0</v>
      </c>
      <c r="AF49" s="455">
        <v>0</v>
      </c>
      <c r="AG49" s="243">
        <v>0</v>
      </c>
      <c r="AH49" s="458">
        <v>0</v>
      </c>
      <c r="AI49" s="455">
        <v>0</v>
      </c>
      <c r="AJ49" s="455">
        <v>0</v>
      </c>
      <c r="AK49" s="455">
        <v>0</v>
      </c>
      <c r="AL49" s="455">
        <v>0</v>
      </c>
      <c r="AM49" s="455">
        <v>0</v>
      </c>
      <c r="AN49" s="238">
        <v>0</v>
      </c>
      <c r="AO49" s="254">
        <f t="shared" si="115"/>
        <v>0</v>
      </c>
      <c r="AP49" s="241">
        <f t="shared" si="67"/>
        <v>0</v>
      </c>
      <c r="AQ49" s="241">
        <f t="shared" si="68"/>
        <v>0</v>
      </c>
      <c r="AR49" s="241">
        <f t="shared" si="69"/>
        <v>0</v>
      </c>
      <c r="AS49" s="241">
        <f t="shared" si="70"/>
        <v>0</v>
      </c>
      <c r="AT49" s="241">
        <f t="shared" si="71"/>
        <v>0</v>
      </c>
      <c r="AU49" s="238"/>
      <c r="AV49" s="467">
        <v>0</v>
      </c>
      <c r="AW49" s="455">
        <v>0</v>
      </c>
      <c r="AX49" s="455">
        <v>0</v>
      </c>
      <c r="AY49" s="455">
        <v>0</v>
      </c>
      <c r="AZ49" s="455">
        <v>0</v>
      </c>
      <c r="BA49" s="455">
        <v>0</v>
      </c>
      <c r="BB49" s="238"/>
      <c r="BC49" s="467">
        <v>0</v>
      </c>
      <c r="BD49" s="455">
        <v>0</v>
      </c>
      <c r="BE49" s="455">
        <v>0</v>
      </c>
      <c r="BF49" s="455">
        <v>0</v>
      </c>
      <c r="BG49" s="455">
        <v>0</v>
      </c>
      <c r="BH49" s="455">
        <v>0</v>
      </c>
      <c r="BI49" s="238"/>
      <c r="BJ49" s="467">
        <v>0</v>
      </c>
      <c r="BK49" s="455">
        <v>0</v>
      </c>
      <c r="BL49" s="455">
        <v>0</v>
      </c>
      <c r="BM49" s="455">
        <v>0</v>
      </c>
      <c r="BN49" s="455">
        <v>0</v>
      </c>
      <c r="BO49" s="455">
        <v>0</v>
      </c>
      <c r="BP49" s="238"/>
      <c r="BQ49" s="467">
        <v>0</v>
      </c>
      <c r="BR49" s="455">
        <v>0</v>
      </c>
      <c r="BS49" s="455">
        <v>0</v>
      </c>
      <c r="BT49" s="455">
        <v>0</v>
      </c>
      <c r="BU49" s="455">
        <v>0</v>
      </c>
      <c r="BV49" s="455">
        <v>0</v>
      </c>
      <c r="BW49" s="238"/>
      <c r="BX49" s="238"/>
      <c r="BY49" s="238"/>
      <c r="BZ49" s="238"/>
      <c r="CA49" s="238"/>
      <c r="CB49" s="227"/>
    </row>
    <row r="50" spans="1:80" ht="29.25" customHeight="1" x14ac:dyDescent="0.2">
      <c r="A50" s="421" t="s">
        <v>988</v>
      </c>
      <c r="B50" s="422" t="s">
        <v>989</v>
      </c>
      <c r="C50" s="421" t="s">
        <v>990</v>
      </c>
      <c r="D50" s="445">
        <f>0.289158/1.2</f>
        <v>0.24096500000000004</v>
      </c>
      <c r="E50" s="245"/>
      <c r="F50" s="254">
        <f t="shared" si="78"/>
        <v>0.24096500000000001</v>
      </c>
      <c r="G50" s="241">
        <f t="shared" si="56"/>
        <v>0</v>
      </c>
      <c r="H50" s="241">
        <f t="shared" si="57"/>
        <v>0</v>
      </c>
      <c r="I50" s="241">
        <f t="shared" si="58"/>
        <v>0</v>
      </c>
      <c r="J50" s="241">
        <f t="shared" si="59"/>
        <v>0</v>
      </c>
      <c r="K50" s="241">
        <f t="shared" si="60"/>
        <v>1</v>
      </c>
      <c r="L50" s="245"/>
      <c r="M50" s="467">
        <v>0</v>
      </c>
      <c r="N50" s="455">
        <v>0</v>
      </c>
      <c r="O50" s="455">
        <v>0</v>
      </c>
      <c r="P50" s="455">
        <v>0</v>
      </c>
      <c r="Q50" s="455">
        <v>0</v>
      </c>
      <c r="R50" s="455">
        <v>0</v>
      </c>
      <c r="S50" s="243">
        <v>0</v>
      </c>
      <c r="T50" s="458">
        <v>0.24096500000000001</v>
      </c>
      <c r="U50" s="455">
        <v>0</v>
      </c>
      <c r="V50" s="455">
        <v>0</v>
      </c>
      <c r="W50" s="455">
        <v>0</v>
      </c>
      <c r="X50" s="455">
        <v>0</v>
      </c>
      <c r="Y50" s="455">
        <v>1</v>
      </c>
      <c r="Z50" s="243">
        <v>0</v>
      </c>
      <c r="AA50" s="454">
        <v>0</v>
      </c>
      <c r="AB50" s="455">
        <v>0</v>
      </c>
      <c r="AC50" s="455">
        <v>0</v>
      </c>
      <c r="AD50" s="455">
        <v>0</v>
      </c>
      <c r="AE50" s="455">
        <v>0</v>
      </c>
      <c r="AF50" s="455">
        <v>0</v>
      </c>
      <c r="AG50" s="243">
        <v>0</v>
      </c>
      <c r="AH50" s="458">
        <v>0</v>
      </c>
      <c r="AI50" s="455">
        <v>0</v>
      </c>
      <c r="AJ50" s="455">
        <v>0</v>
      </c>
      <c r="AK50" s="455">
        <v>0</v>
      </c>
      <c r="AL50" s="455">
        <v>0</v>
      </c>
      <c r="AM50" s="455">
        <v>0</v>
      </c>
      <c r="AN50" s="245">
        <v>0</v>
      </c>
      <c r="AO50" s="254">
        <f t="shared" si="115"/>
        <v>0</v>
      </c>
      <c r="AP50" s="241">
        <f t="shared" si="67"/>
        <v>0</v>
      </c>
      <c r="AQ50" s="241">
        <f t="shared" si="68"/>
        <v>0</v>
      </c>
      <c r="AR50" s="241">
        <f t="shared" si="69"/>
        <v>0</v>
      </c>
      <c r="AS50" s="241">
        <f t="shared" si="70"/>
        <v>0</v>
      </c>
      <c r="AT50" s="241">
        <f t="shared" si="71"/>
        <v>0</v>
      </c>
      <c r="AU50" s="245"/>
      <c r="AV50" s="467">
        <v>0</v>
      </c>
      <c r="AW50" s="455">
        <v>0</v>
      </c>
      <c r="AX50" s="455">
        <v>0</v>
      </c>
      <c r="AY50" s="455">
        <v>0</v>
      </c>
      <c r="AZ50" s="455">
        <v>0</v>
      </c>
      <c r="BA50" s="455">
        <v>0</v>
      </c>
      <c r="BB50" s="245"/>
      <c r="BC50" s="467">
        <v>0</v>
      </c>
      <c r="BD50" s="455">
        <v>0</v>
      </c>
      <c r="BE50" s="455">
        <v>0</v>
      </c>
      <c r="BF50" s="455">
        <v>0</v>
      </c>
      <c r="BG50" s="455">
        <v>0</v>
      </c>
      <c r="BH50" s="455">
        <v>0</v>
      </c>
      <c r="BI50" s="245"/>
      <c r="BJ50" s="467">
        <v>0</v>
      </c>
      <c r="BK50" s="455">
        <v>0</v>
      </c>
      <c r="BL50" s="455">
        <v>0</v>
      </c>
      <c r="BM50" s="455">
        <v>0</v>
      </c>
      <c r="BN50" s="455">
        <v>0</v>
      </c>
      <c r="BO50" s="455">
        <v>0</v>
      </c>
      <c r="BP50" s="245"/>
      <c r="BQ50" s="467">
        <v>0</v>
      </c>
      <c r="BR50" s="455">
        <v>0</v>
      </c>
      <c r="BS50" s="455">
        <v>0</v>
      </c>
      <c r="BT50" s="455">
        <v>0</v>
      </c>
      <c r="BU50" s="455">
        <v>0</v>
      </c>
      <c r="BV50" s="455">
        <v>0</v>
      </c>
      <c r="BW50" s="245"/>
      <c r="BX50" s="245"/>
      <c r="BY50" s="245"/>
      <c r="BZ50" s="245"/>
      <c r="CA50" s="245"/>
      <c r="CB50" s="227"/>
    </row>
    <row r="51" spans="1:80" ht="29.25" customHeight="1" x14ac:dyDescent="0.2">
      <c r="A51" s="421" t="s">
        <v>991</v>
      </c>
      <c r="B51" s="422" t="s">
        <v>992</v>
      </c>
      <c r="C51" s="421" t="s">
        <v>993</v>
      </c>
      <c r="D51" s="445">
        <f>0.2348364/1.2</f>
        <v>0.19569700000000001</v>
      </c>
      <c r="E51" s="242">
        <f t="shared" ref="E51:L51" si="128">E52+E55+E59</f>
        <v>0</v>
      </c>
      <c r="F51" s="254">
        <f t="shared" si="78"/>
        <v>0.19569700000000001</v>
      </c>
      <c r="G51" s="241">
        <f t="shared" si="56"/>
        <v>0</v>
      </c>
      <c r="H51" s="241">
        <f t="shared" si="57"/>
        <v>0</v>
      </c>
      <c r="I51" s="241">
        <f t="shared" si="58"/>
        <v>0</v>
      </c>
      <c r="J51" s="241">
        <f t="shared" si="59"/>
        <v>0</v>
      </c>
      <c r="K51" s="241">
        <f t="shared" si="60"/>
        <v>1</v>
      </c>
      <c r="L51" s="243">
        <f t="shared" si="128"/>
        <v>0</v>
      </c>
      <c r="M51" s="467">
        <v>0</v>
      </c>
      <c r="N51" s="455">
        <v>0</v>
      </c>
      <c r="O51" s="455">
        <v>0</v>
      </c>
      <c r="P51" s="455">
        <v>0</v>
      </c>
      <c r="Q51" s="455">
        <v>0</v>
      </c>
      <c r="R51" s="455">
        <v>0</v>
      </c>
      <c r="S51" s="243">
        <v>0</v>
      </c>
      <c r="T51" s="458">
        <v>0.19569700000000001</v>
      </c>
      <c r="U51" s="455">
        <v>0</v>
      </c>
      <c r="V51" s="455">
        <v>0</v>
      </c>
      <c r="W51" s="455">
        <v>0</v>
      </c>
      <c r="X51" s="455">
        <v>0</v>
      </c>
      <c r="Y51" s="455">
        <v>1</v>
      </c>
      <c r="Z51" s="243">
        <v>0</v>
      </c>
      <c r="AA51" s="454">
        <v>0</v>
      </c>
      <c r="AB51" s="455">
        <v>0</v>
      </c>
      <c r="AC51" s="455">
        <v>0</v>
      </c>
      <c r="AD51" s="455">
        <v>0</v>
      </c>
      <c r="AE51" s="455">
        <v>0</v>
      </c>
      <c r="AF51" s="455">
        <v>0</v>
      </c>
      <c r="AG51" s="243">
        <v>0</v>
      </c>
      <c r="AH51" s="458">
        <v>0</v>
      </c>
      <c r="AI51" s="455">
        <v>0</v>
      </c>
      <c r="AJ51" s="455">
        <v>0</v>
      </c>
      <c r="AK51" s="455">
        <v>0</v>
      </c>
      <c r="AL51" s="455">
        <v>0</v>
      </c>
      <c r="AM51" s="455">
        <v>0</v>
      </c>
      <c r="AN51" s="243">
        <v>0</v>
      </c>
      <c r="AO51" s="254">
        <f t="shared" si="115"/>
        <v>0</v>
      </c>
      <c r="AP51" s="241">
        <f t="shared" si="67"/>
        <v>0</v>
      </c>
      <c r="AQ51" s="241">
        <f t="shared" si="68"/>
        <v>0</v>
      </c>
      <c r="AR51" s="241">
        <f t="shared" si="69"/>
        <v>0</v>
      </c>
      <c r="AS51" s="241">
        <f t="shared" si="70"/>
        <v>0</v>
      </c>
      <c r="AT51" s="241">
        <f t="shared" si="71"/>
        <v>0</v>
      </c>
      <c r="AU51" s="242">
        <f t="shared" ref="AU51:BP51" si="129">AU52+AU55+AU59</f>
        <v>0</v>
      </c>
      <c r="AV51" s="467">
        <v>0</v>
      </c>
      <c r="AW51" s="455">
        <v>0</v>
      </c>
      <c r="AX51" s="455">
        <v>0</v>
      </c>
      <c r="AY51" s="455">
        <v>0</v>
      </c>
      <c r="AZ51" s="455">
        <v>0</v>
      </c>
      <c r="BA51" s="455">
        <v>0</v>
      </c>
      <c r="BB51" s="242">
        <f t="shared" si="129"/>
        <v>0</v>
      </c>
      <c r="BC51" s="467">
        <v>0</v>
      </c>
      <c r="BD51" s="455">
        <v>0</v>
      </c>
      <c r="BE51" s="455">
        <v>0</v>
      </c>
      <c r="BF51" s="455">
        <v>0</v>
      </c>
      <c r="BG51" s="455">
        <v>0</v>
      </c>
      <c r="BH51" s="455">
        <v>0</v>
      </c>
      <c r="BI51" s="242">
        <f t="shared" si="129"/>
        <v>0</v>
      </c>
      <c r="BJ51" s="467">
        <v>0</v>
      </c>
      <c r="BK51" s="455">
        <v>0</v>
      </c>
      <c r="BL51" s="455">
        <v>0</v>
      </c>
      <c r="BM51" s="455">
        <v>0</v>
      </c>
      <c r="BN51" s="455">
        <v>0</v>
      </c>
      <c r="BO51" s="455">
        <v>0</v>
      </c>
      <c r="BP51" s="242">
        <f t="shared" si="129"/>
        <v>0</v>
      </c>
      <c r="BQ51" s="467">
        <v>0</v>
      </c>
      <c r="BR51" s="455">
        <v>0</v>
      </c>
      <c r="BS51" s="455">
        <v>0</v>
      </c>
      <c r="BT51" s="455">
        <v>0</v>
      </c>
      <c r="BU51" s="455">
        <v>0</v>
      </c>
      <c r="BV51" s="455">
        <v>0</v>
      </c>
      <c r="BW51" s="238"/>
      <c r="BX51" s="238"/>
      <c r="BY51" s="238"/>
      <c r="BZ51" s="238"/>
      <c r="CA51" s="238"/>
      <c r="CB51" s="227"/>
    </row>
    <row r="52" spans="1:80" ht="46.5" customHeight="1" x14ac:dyDescent="0.2">
      <c r="A52" s="421" t="s">
        <v>994</v>
      </c>
      <c r="B52" s="422" t="s">
        <v>995</v>
      </c>
      <c r="C52" s="421" t="s">
        <v>996</v>
      </c>
      <c r="D52" s="445">
        <f>0.2348364/1.2</f>
        <v>0.19569700000000001</v>
      </c>
      <c r="E52" s="240">
        <v>0</v>
      </c>
      <c r="F52" s="254">
        <f t="shared" si="78"/>
        <v>0.19569700000000001</v>
      </c>
      <c r="G52" s="241">
        <f t="shared" si="56"/>
        <v>0</v>
      </c>
      <c r="H52" s="241">
        <f t="shared" si="57"/>
        <v>0</v>
      </c>
      <c r="I52" s="241">
        <f t="shared" si="58"/>
        <v>0</v>
      </c>
      <c r="J52" s="241">
        <f t="shared" si="59"/>
        <v>0</v>
      </c>
      <c r="K52" s="241">
        <f t="shared" si="60"/>
        <v>1</v>
      </c>
      <c r="L52" s="240">
        <v>0</v>
      </c>
      <c r="M52" s="467">
        <v>0</v>
      </c>
      <c r="N52" s="455">
        <v>0</v>
      </c>
      <c r="O52" s="455">
        <v>0</v>
      </c>
      <c r="P52" s="455">
        <v>0</v>
      </c>
      <c r="Q52" s="455">
        <v>0</v>
      </c>
      <c r="R52" s="455">
        <v>0</v>
      </c>
      <c r="S52" s="240">
        <v>0</v>
      </c>
      <c r="T52" s="458">
        <v>0.19569700000000001</v>
      </c>
      <c r="U52" s="455">
        <v>0</v>
      </c>
      <c r="V52" s="455">
        <v>0</v>
      </c>
      <c r="W52" s="455">
        <v>0</v>
      </c>
      <c r="X52" s="455">
        <v>0</v>
      </c>
      <c r="Y52" s="455">
        <v>1</v>
      </c>
      <c r="Z52" s="240">
        <v>0</v>
      </c>
      <c r="AA52" s="454">
        <v>0</v>
      </c>
      <c r="AB52" s="455">
        <v>0</v>
      </c>
      <c r="AC52" s="455">
        <v>0</v>
      </c>
      <c r="AD52" s="455">
        <v>0</v>
      </c>
      <c r="AE52" s="455">
        <v>0</v>
      </c>
      <c r="AF52" s="455">
        <v>0</v>
      </c>
      <c r="AG52" s="240">
        <v>0</v>
      </c>
      <c r="AH52" s="458">
        <v>0</v>
      </c>
      <c r="AI52" s="455">
        <v>0</v>
      </c>
      <c r="AJ52" s="455">
        <v>0</v>
      </c>
      <c r="AK52" s="455">
        <v>0</v>
      </c>
      <c r="AL52" s="455">
        <v>0</v>
      </c>
      <c r="AM52" s="455">
        <v>0</v>
      </c>
      <c r="AN52" s="239">
        <v>0</v>
      </c>
      <c r="AO52" s="254">
        <f t="shared" si="115"/>
        <v>0</v>
      </c>
      <c r="AP52" s="241">
        <f t="shared" si="67"/>
        <v>0</v>
      </c>
      <c r="AQ52" s="241">
        <f t="shared" si="68"/>
        <v>0</v>
      </c>
      <c r="AR52" s="241">
        <f t="shared" si="69"/>
        <v>0</v>
      </c>
      <c r="AS52" s="241">
        <f t="shared" si="70"/>
        <v>0</v>
      </c>
      <c r="AT52" s="241">
        <f t="shared" si="71"/>
        <v>0</v>
      </c>
      <c r="AU52" s="239">
        <v>0</v>
      </c>
      <c r="AV52" s="467">
        <v>0</v>
      </c>
      <c r="AW52" s="455">
        <v>0</v>
      </c>
      <c r="AX52" s="455">
        <v>0</v>
      </c>
      <c r="AY52" s="455">
        <v>0</v>
      </c>
      <c r="AZ52" s="455">
        <v>0</v>
      </c>
      <c r="BA52" s="455">
        <v>0</v>
      </c>
      <c r="BB52" s="239">
        <v>0</v>
      </c>
      <c r="BC52" s="467">
        <v>0</v>
      </c>
      <c r="BD52" s="455">
        <v>0</v>
      </c>
      <c r="BE52" s="455">
        <v>0</v>
      </c>
      <c r="BF52" s="455">
        <v>0</v>
      </c>
      <c r="BG52" s="455">
        <v>0</v>
      </c>
      <c r="BH52" s="455">
        <v>0</v>
      </c>
      <c r="BI52" s="239">
        <v>0</v>
      </c>
      <c r="BJ52" s="467">
        <v>0</v>
      </c>
      <c r="BK52" s="455">
        <v>0</v>
      </c>
      <c r="BL52" s="455">
        <v>0</v>
      </c>
      <c r="BM52" s="455">
        <v>0</v>
      </c>
      <c r="BN52" s="455">
        <v>0</v>
      </c>
      <c r="BO52" s="455">
        <v>0</v>
      </c>
      <c r="BP52" s="239"/>
      <c r="BQ52" s="467">
        <v>0</v>
      </c>
      <c r="BR52" s="455">
        <v>0</v>
      </c>
      <c r="BS52" s="455">
        <v>0</v>
      </c>
      <c r="BT52" s="455">
        <v>0</v>
      </c>
      <c r="BU52" s="455">
        <v>0</v>
      </c>
      <c r="BV52" s="455">
        <v>0</v>
      </c>
      <c r="BW52" s="239"/>
      <c r="BX52" s="239"/>
      <c r="BY52" s="234"/>
      <c r="BZ52" s="244"/>
      <c r="CA52" s="239"/>
      <c r="CB52" s="227"/>
    </row>
    <row r="53" spans="1:80" ht="36.75" customHeight="1" x14ac:dyDescent="0.2">
      <c r="A53" s="421" t="s">
        <v>997</v>
      </c>
      <c r="B53" s="422" t="s">
        <v>998</v>
      </c>
      <c r="C53" s="421" t="s">
        <v>999</v>
      </c>
      <c r="D53" s="445">
        <f>0.289158/1.2</f>
        <v>0.24096500000000004</v>
      </c>
      <c r="E53" s="240">
        <v>0</v>
      </c>
      <c r="F53" s="254">
        <f t="shared" si="78"/>
        <v>0.24096500000000001</v>
      </c>
      <c r="G53" s="241">
        <f t="shared" si="56"/>
        <v>0</v>
      </c>
      <c r="H53" s="241">
        <f t="shared" si="57"/>
        <v>0</v>
      </c>
      <c r="I53" s="241">
        <f t="shared" si="58"/>
        <v>0</v>
      </c>
      <c r="J53" s="241">
        <f t="shared" si="59"/>
        <v>0</v>
      </c>
      <c r="K53" s="241">
        <f t="shared" si="60"/>
        <v>1</v>
      </c>
      <c r="L53" s="240">
        <v>0</v>
      </c>
      <c r="M53" s="467">
        <v>0</v>
      </c>
      <c r="N53" s="455">
        <v>0</v>
      </c>
      <c r="O53" s="455">
        <v>0</v>
      </c>
      <c r="P53" s="455">
        <v>0</v>
      </c>
      <c r="Q53" s="455">
        <v>0</v>
      </c>
      <c r="R53" s="455">
        <v>0</v>
      </c>
      <c r="S53" s="240">
        <v>0</v>
      </c>
      <c r="T53" s="458">
        <v>0.24096500000000001</v>
      </c>
      <c r="U53" s="455">
        <v>0</v>
      </c>
      <c r="V53" s="455">
        <v>0</v>
      </c>
      <c r="W53" s="455">
        <v>0</v>
      </c>
      <c r="X53" s="455">
        <v>0</v>
      </c>
      <c r="Y53" s="455">
        <v>1</v>
      </c>
      <c r="Z53" s="240">
        <v>0</v>
      </c>
      <c r="AA53" s="454">
        <v>0</v>
      </c>
      <c r="AB53" s="455">
        <v>0</v>
      </c>
      <c r="AC53" s="455">
        <v>0</v>
      </c>
      <c r="AD53" s="455">
        <v>0</v>
      </c>
      <c r="AE53" s="455">
        <v>0</v>
      </c>
      <c r="AF53" s="455">
        <v>0</v>
      </c>
      <c r="AG53" s="240">
        <v>0</v>
      </c>
      <c r="AH53" s="458">
        <v>0</v>
      </c>
      <c r="AI53" s="455">
        <v>0</v>
      </c>
      <c r="AJ53" s="455">
        <v>0</v>
      </c>
      <c r="AK53" s="455">
        <v>0</v>
      </c>
      <c r="AL53" s="455">
        <v>0</v>
      </c>
      <c r="AM53" s="455">
        <v>0</v>
      </c>
      <c r="AN53" s="239">
        <v>0</v>
      </c>
      <c r="AO53" s="254">
        <f t="shared" si="115"/>
        <v>0</v>
      </c>
      <c r="AP53" s="241">
        <f t="shared" si="67"/>
        <v>0</v>
      </c>
      <c r="AQ53" s="241">
        <f t="shared" si="68"/>
        <v>0</v>
      </c>
      <c r="AR53" s="241">
        <f t="shared" si="69"/>
        <v>0</v>
      </c>
      <c r="AS53" s="241">
        <f t="shared" si="70"/>
        <v>0</v>
      </c>
      <c r="AT53" s="241">
        <f t="shared" si="71"/>
        <v>0</v>
      </c>
      <c r="AU53" s="239">
        <v>0</v>
      </c>
      <c r="AV53" s="467">
        <v>0</v>
      </c>
      <c r="AW53" s="455">
        <v>0</v>
      </c>
      <c r="AX53" s="455">
        <v>0</v>
      </c>
      <c r="AY53" s="455">
        <v>0</v>
      </c>
      <c r="AZ53" s="455">
        <v>0</v>
      </c>
      <c r="BA53" s="455">
        <v>0</v>
      </c>
      <c r="BB53" s="239">
        <v>0</v>
      </c>
      <c r="BC53" s="467">
        <v>0</v>
      </c>
      <c r="BD53" s="455">
        <v>0</v>
      </c>
      <c r="BE53" s="455">
        <v>0</v>
      </c>
      <c r="BF53" s="455">
        <v>0</v>
      </c>
      <c r="BG53" s="455">
        <v>0</v>
      </c>
      <c r="BH53" s="455">
        <v>0</v>
      </c>
      <c r="BI53" s="239">
        <v>0</v>
      </c>
      <c r="BJ53" s="467">
        <v>0</v>
      </c>
      <c r="BK53" s="455">
        <v>0</v>
      </c>
      <c r="BL53" s="455">
        <v>0</v>
      </c>
      <c r="BM53" s="455">
        <v>0</v>
      </c>
      <c r="BN53" s="455">
        <v>0</v>
      </c>
      <c r="BO53" s="455">
        <v>0</v>
      </c>
      <c r="BP53" s="239"/>
      <c r="BQ53" s="467">
        <v>0</v>
      </c>
      <c r="BR53" s="455">
        <v>0</v>
      </c>
      <c r="BS53" s="455">
        <v>0</v>
      </c>
      <c r="BT53" s="455">
        <v>0</v>
      </c>
      <c r="BU53" s="455">
        <v>0</v>
      </c>
      <c r="BV53" s="455">
        <v>0</v>
      </c>
      <c r="BW53" s="239"/>
      <c r="BX53" s="239"/>
      <c r="BY53" s="234"/>
      <c r="BZ53" s="244"/>
      <c r="CA53" s="239"/>
      <c r="CB53" s="227"/>
    </row>
    <row r="54" spans="1:80" ht="29.25" customHeight="1" x14ac:dyDescent="0.2">
      <c r="A54" s="421" t="s">
        <v>1000</v>
      </c>
      <c r="B54" s="422" t="s">
        <v>1001</v>
      </c>
      <c r="C54" s="421" t="s">
        <v>1002</v>
      </c>
      <c r="D54" s="445">
        <f>0.2348364/1.2</f>
        <v>0.19569700000000001</v>
      </c>
      <c r="E54" s="240">
        <v>0</v>
      </c>
      <c r="F54" s="254">
        <f t="shared" si="78"/>
        <v>0.19569700000000001</v>
      </c>
      <c r="G54" s="241">
        <f t="shared" si="56"/>
        <v>0</v>
      </c>
      <c r="H54" s="241">
        <f t="shared" si="57"/>
        <v>0</v>
      </c>
      <c r="I54" s="241">
        <f t="shared" si="58"/>
        <v>0</v>
      </c>
      <c r="J54" s="241">
        <f t="shared" si="59"/>
        <v>0</v>
      </c>
      <c r="K54" s="241">
        <f t="shared" si="60"/>
        <v>1</v>
      </c>
      <c r="L54" s="240">
        <v>0</v>
      </c>
      <c r="M54" s="467">
        <v>0</v>
      </c>
      <c r="N54" s="455">
        <v>0</v>
      </c>
      <c r="O54" s="455">
        <v>0</v>
      </c>
      <c r="P54" s="455">
        <v>0</v>
      </c>
      <c r="Q54" s="455">
        <v>0</v>
      </c>
      <c r="R54" s="455">
        <v>0</v>
      </c>
      <c r="S54" s="240">
        <v>0</v>
      </c>
      <c r="T54" s="458">
        <v>0.19569700000000001</v>
      </c>
      <c r="U54" s="455">
        <v>0</v>
      </c>
      <c r="V54" s="455">
        <v>0</v>
      </c>
      <c r="W54" s="455">
        <v>0</v>
      </c>
      <c r="X54" s="455">
        <v>0</v>
      </c>
      <c r="Y54" s="455">
        <v>1</v>
      </c>
      <c r="Z54" s="240">
        <v>0</v>
      </c>
      <c r="AA54" s="454">
        <v>0</v>
      </c>
      <c r="AB54" s="455">
        <v>0</v>
      </c>
      <c r="AC54" s="455">
        <v>0</v>
      </c>
      <c r="AD54" s="455">
        <v>0</v>
      </c>
      <c r="AE54" s="455">
        <v>0</v>
      </c>
      <c r="AF54" s="455">
        <v>0</v>
      </c>
      <c r="AG54" s="240">
        <v>0</v>
      </c>
      <c r="AH54" s="458">
        <v>0</v>
      </c>
      <c r="AI54" s="455">
        <v>0</v>
      </c>
      <c r="AJ54" s="455">
        <v>0</v>
      </c>
      <c r="AK54" s="455">
        <v>0</v>
      </c>
      <c r="AL54" s="455">
        <v>0</v>
      </c>
      <c r="AM54" s="455">
        <v>0</v>
      </c>
      <c r="AN54" s="239">
        <v>0</v>
      </c>
      <c r="AO54" s="254">
        <f t="shared" si="115"/>
        <v>0</v>
      </c>
      <c r="AP54" s="241">
        <f t="shared" si="67"/>
        <v>0</v>
      </c>
      <c r="AQ54" s="241">
        <f t="shared" si="68"/>
        <v>0</v>
      </c>
      <c r="AR54" s="241">
        <f t="shared" si="69"/>
        <v>0</v>
      </c>
      <c r="AS54" s="241">
        <f t="shared" si="70"/>
        <v>0</v>
      </c>
      <c r="AT54" s="241">
        <f t="shared" si="71"/>
        <v>0</v>
      </c>
      <c r="AU54" s="239">
        <v>0</v>
      </c>
      <c r="AV54" s="467">
        <v>0</v>
      </c>
      <c r="AW54" s="455">
        <v>0</v>
      </c>
      <c r="AX54" s="455">
        <v>0</v>
      </c>
      <c r="AY54" s="455">
        <v>0</v>
      </c>
      <c r="AZ54" s="455">
        <v>0</v>
      </c>
      <c r="BA54" s="455">
        <v>0</v>
      </c>
      <c r="BB54" s="239">
        <v>0</v>
      </c>
      <c r="BC54" s="467">
        <v>0</v>
      </c>
      <c r="BD54" s="455">
        <v>0</v>
      </c>
      <c r="BE54" s="455">
        <v>0</v>
      </c>
      <c r="BF54" s="455">
        <v>0</v>
      </c>
      <c r="BG54" s="455">
        <v>0</v>
      </c>
      <c r="BH54" s="455">
        <v>0</v>
      </c>
      <c r="BI54" s="239">
        <v>0</v>
      </c>
      <c r="BJ54" s="467">
        <v>0</v>
      </c>
      <c r="BK54" s="455">
        <v>0</v>
      </c>
      <c r="BL54" s="455">
        <v>0</v>
      </c>
      <c r="BM54" s="455">
        <v>0</v>
      </c>
      <c r="BN54" s="455">
        <v>0</v>
      </c>
      <c r="BO54" s="455">
        <v>0</v>
      </c>
      <c r="BP54" s="239"/>
      <c r="BQ54" s="467">
        <v>0</v>
      </c>
      <c r="BR54" s="455">
        <v>0</v>
      </c>
      <c r="BS54" s="455">
        <v>0</v>
      </c>
      <c r="BT54" s="455">
        <v>0</v>
      </c>
      <c r="BU54" s="455">
        <v>0</v>
      </c>
      <c r="BV54" s="455">
        <v>0</v>
      </c>
      <c r="BW54" s="239"/>
      <c r="BX54" s="239"/>
      <c r="BY54" s="234"/>
      <c r="BZ54" s="244"/>
      <c r="CA54" s="239"/>
      <c r="CB54" s="227"/>
    </row>
    <row r="55" spans="1:80" ht="32.25" customHeight="1" x14ac:dyDescent="0.2">
      <c r="A55" s="421" t="s">
        <v>1003</v>
      </c>
      <c r="B55" s="422" t="s">
        <v>1004</v>
      </c>
      <c r="C55" s="421" t="s">
        <v>1005</v>
      </c>
      <c r="D55" s="445">
        <f>0.289158/1.2</f>
        <v>0.24096500000000004</v>
      </c>
      <c r="E55" s="240">
        <v>0</v>
      </c>
      <c r="F55" s="254">
        <f t="shared" si="78"/>
        <v>0.24096500000000001</v>
      </c>
      <c r="G55" s="241">
        <f t="shared" si="56"/>
        <v>0</v>
      </c>
      <c r="H55" s="241">
        <f t="shared" si="57"/>
        <v>0</v>
      </c>
      <c r="I55" s="241">
        <f t="shared" si="58"/>
        <v>0</v>
      </c>
      <c r="J55" s="241">
        <f t="shared" si="59"/>
        <v>0</v>
      </c>
      <c r="K55" s="241">
        <f t="shared" si="60"/>
        <v>1</v>
      </c>
      <c r="L55" s="240">
        <v>0</v>
      </c>
      <c r="M55" s="467">
        <v>0</v>
      </c>
      <c r="N55" s="455">
        <v>0</v>
      </c>
      <c r="O55" s="455">
        <v>0</v>
      </c>
      <c r="P55" s="455">
        <v>0</v>
      </c>
      <c r="Q55" s="455">
        <v>0</v>
      </c>
      <c r="R55" s="455">
        <v>0</v>
      </c>
      <c r="S55" s="240">
        <v>0</v>
      </c>
      <c r="T55" s="458">
        <v>0.24096500000000001</v>
      </c>
      <c r="U55" s="455">
        <v>0</v>
      </c>
      <c r="V55" s="455">
        <v>0</v>
      </c>
      <c r="W55" s="455">
        <v>0</v>
      </c>
      <c r="X55" s="455">
        <v>0</v>
      </c>
      <c r="Y55" s="455">
        <v>1</v>
      </c>
      <c r="Z55" s="240">
        <v>0</v>
      </c>
      <c r="AA55" s="454">
        <v>0</v>
      </c>
      <c r="AB55" s="455">
        <v>0</v>
      </c>
      <c r="AC55" s="455">
        <v>0</v>
      </c>
      <c r="AD55" s="455">
        <v>0</v>
      </c>
      <c r="AE55" s="455">
        <v>0</v>
      </c>
      <c r="AF55" s="455">
        <v>0</v>
      </c>
      <c r="AG55" s="240">
        <v>0</v>
      </c>
      <c r="AH55" s="458">
        <v>0</v>
      </c>
      <c r="AI55" s="455">
        <v>0</v>
      </c>
      <c r="AJ55" s="455">
        <v>0</v>
      </c>
      <c r="AK55" s="455">
        <v>0</v>
      </c>
      <c r="AL55" s="455">
        <v>0</v>
      </c>
      <c r="AM55" s="455">
        <v>0</v>
      </c>
      <c r="AN55" s="239">
        <v>0</v>
      </c>
      <c r="AO55" s="254">
        <f t="shared" si="115"/>
        <v>0</v>
      </c>
      <c r="AP55" s="241">
        <f t="shared" si="67"/>
        <v>0</v>
      </c>
      <c r="AQ55" s="241">
        <f t="shared" si="68"/>
        <v>0</v>
      </c>
      <c r="AR55" s="241">
        <f t="shared" si="69"/>
        <v>0</v>
      </c>
      <c r="AS55" s="241">
        <f t="shared" si="70"/>
        <v>0</v>
      </c>
      <c r="AT55" s="241">
        <f t="shared" si="71"/>
        <v>0</v>
      </c>
      <c r="AU55" s="239">
        <v>0</v>
      </c>
      <c r="AV55" s="467">
        <v>0</v>
      </c>
      <c r="AW55" s="455">
        <v>0</v>
      </c>
      <c r="AX55" s="455">
        <v>0</v>
      </c>
      <c r="AY55" s="455">
        <v>0</v>
      </c>
      <c r="AZ55" s="455">
        <v>0</v>
      </c>
      <c r="BA55" s="455">
        <v>0</v>
      </c>
      <c r="BB55" s="239">
        <v>0</v>
      </c>
      <c r="BC55" s="467">
        <v>0</v>
      </c>
      <c r="BD55" s="455">
        <v>0</v>
      </c>
      <c r="BE55" s="455">
        <v>0</v>
      </c>
      <c r="BF55" s="455">
        <v>0</v>
      </c>
      <c r="BG55" s="455">
        <v>0</v>
      </c>
      <c r="BH55" s="455">
        <v>0</v>
      </c>
      <c r="BI55" s="239">
        <v>0</v>
      </c>
      <c r="BJ55" s="467">
        <v>0</v>
      </c>
      <c r="BK55" s="455">
        <v>0</v>
      </c>
      <c r="BL55" s="455">
        <v>0</v>
      </c>
      <c r="BM55" s="455">
        <v>0</v>
      </c>
      <c r="BN55" s="455">
        <v>0</v>
      </c>
      <c r="BO55" s="455">
        <v>0</v>
      </c>
      <c r="BP55" s="239"/>
      <c r="BQ55" s="467">
        <v>0</v>
      </c>
      <c r="BR55" s="455">
        <v>0</v>
      </c>
      <c r="BS55" s="455">
        <v>0</v>
      </c>
      <c r="BT55" s="455">
        <v>0</v>
      </c>
      <c r="BU55" s="455">
        <v>0</v>
      </c>
      <c r="BV55" s="455">
        <v>0</v>
      </c>
      <c r="BW55" s="239"/>
      <c r="BX55" s="239"/>
      <c r="BY55" s="234"/>
      <c r="BZ55" s="244"/>
      <c r="CA55" s="239"/>
      <c r="CB55" s="227"/>
    </row>
    <row r="56" spans="1:80" s="260" customFormat="1" ht="24" customHeight="1" x14ac:dyDescent="0.2">
      <c r="A56" s="421" t="s">
        <v>1006</v>
      </c>
      <c r="B56" s="422" t="s">
        <v>1007</v>
      </c>
      <c r="C56" s="421" t="s">
        <v>1008</v>
      </c>
      <c r="D56" s="445">
        <f>0.186924/1.2</f>
        <v>0.15577000000000002</v>
      </c>
      <c r="E56" s="261">
        <v>0</v>
      </c>
      <c r="F56" s="255">
        <f t="shared" si="78"/>
        <v>0.15576999999999999</v>
      </c>
      <c r="G56" s="257">
        <f t="shared" si="56"/>
        <v>0</v>
      </c>
      <c r="H56" s="257">
        <f t="shared" si="57"/>
        <v>0</v>
      </c>
      <c r="I56" s="257">
        <f t="shared" si="58"/>
        <v>0</v>
      </c>
      <c r="J56" s="257">
        <f t="shared" si="59"/>
        <v>0</v>
      </c>
      <c r="K56" s="257">
        <f>R56+Y56+AF56+AM56</f>
        <v>1</v>
      </c>
      <c r="L56" s="253">
        <f t="shared" ref="L56" si="130">L57+L58+L59</f>
        <v>0</v>
      </c>
      <c r="M56" s="467">
        <v>0</v>
      </c>
      <c r="N56" s="455">
        <v>0</v>
      </c>
      <c r="O56" s="455">
        <v>0</v>
      </c>
      <c r="P56" s="455">
        <v>0</v>
      </c>
      <c r="Q56" s="455">
        <v>0</v>
      </c>
      <c r="R56" s="455">
        <v>0</v>
      </c>
      <c r="S56" s="253">
        <f t="shared" ref="N56:AN56" si="131">S57+S58+S59</f>
        <v>0</v>
      </c>
      <c r="T56" s="458">
        <v>0.15576999999999999</v>
      </c>
      <c r="U56" s="455">
        <v>0</v>
      </c>
      <c r="V56" s="455">
        <v>0</v>
      </c>
      <c r="W56" s="455">
        <v>0</v>
      </c>
      <c r="X56" s="455">
        <v>0</v>
      </c>
      <c r="Y56" s="455">
        <v>1</v>
      </c>
      <c r="Z56" s="253">
        <f t="shared" si="131"/>
        <v>0</v>
      </c>
      <c r="AA56" s="454">
        <v>0</v>
      </c>
      <c r="AB56" s="455">
        <v>0</v>
      </c>
      <c r="AC56" s="455">
        <v>0</v>
      </c>
      <c r="AD56" s="455">
        <v>0</v>
      </c>
      <c r="AE56" s="455">
        <v>0</v>
      </c>
      <c r="AF56" s="455">
        <v>0</v>
      </c>
      <c r="AG56" s="253">
        <f t="shared" si="131"/>
        <v>0</v>
      </c>
      <c r="AH56" s="458">
        <v>0</v>
      </c>
      <c r="AI56" s="455">
        <v>0</v>
      </c>
      <c r="AJ56" s="455">
        <v>0</v>
      </c>
      <c r="AK56" s="455">
        <v>0</v>
      </c>
      <c r="AL56" s="455">
        <v>0</v>
      </c>
      <c r="AM56" s="455">
        <v>0</v>
      </c>
      <c r="AN56" s="253">
        <f t="shared" si="131"/>
        <v>0</v>
      </c>
      <c r="AO56" s="255">
        <f t="shared" si="115"/>
        <v>0</v>
      </c>
      <c r="AP56" s="257">
        <f t="shared" si="67"/>
        <v>0</v>
      </c>
      <c r="AQ56" s="257">
        <f t="shared" si="68"/>
        <v>0</v>
      </c>
      <c r="AR56" s="257">
        <f t="shared" si="69"/>
        <v>0</v>
      </c>
      <c r="AS56" s="257">
        <f t="shared" si="70"/>
        <v>0</v>
      </c>
      <c r="AT56" s="257">
        <f>BA56+BH56+BO56+BV56</f>
        <v>0</v>
      </c>
      <c r="AU56" s="262"/>
      <c r="AV56" s="467">
        <v>0</v>
      </c>
      <c r="AW56" s="455">
        <v>0</v>
      </c>
      <c r="AX56" s="455">
        <v>0</v>
      </c>
      <c r="AY56" s="455">
        <v>0</v>
      </c>
      <c r="AZ56" s="455">
        <v>0</v>
      </c>
      <c r="BA56" s="455">
        <v>0</v>
      </c>
      <c r="BB56" s="253">
        <f t="shared" ref="BB56" si="132">BB57+BB58+BB59</f>
        <v>0</v>
      </c>
      <c r="BC56" s="467">
        <v>0</v>
      </c>
      <c r="BD56" s="455">
        <v>0</v>
      </c>
      <c r="BE56" s="455">
        <v>0</v>
      </c>
      <c r="BF56" s="455">
        <v>0</v>
      </c>
      <c r="BG56" s="455">
        <v>0</v>
      </c>
      <c r="BH56" s="455">
        <v>0</v>
      </c>
      <c r="BI56" s="253">
        <f t="shared" ref="BI56" si="133">BI57+BI58+BI59</f>
        <v>0</v>
      </c>
      <c r="BJ56" s="467">
        <v>0</v>
      </c>
      <c r="BK56" s="455">
        <v>0</v>
      </c>
      <c r="BL56" s="455">
        <v>0</v>
      </c>
      <c r="BM56" s="455">
        <v>0</v>
      </c>
      <c r="BN56" s="455">
        <v>0</v>
      </c>
      <c r="BO56" s="455">
        <v>0</v>
      </c>
      <c r="BP56" s="253">
        <f t="shared" ref="BP56" si="134">BP57+BP58+BP59</f>
        <v>0</v>
      </c>
      <c r="BQ56" s="467">
        <v>0</v>
      </c>
      <c r="BR56" s="455">
        <v>0</v>
      </c>
      <c r="BS56" s="455">
        <v>0</v>
      </c>
      <c r="BT56" s="455">
        <v>0</v>
      </c>
      <c r="BU56" s="455">
        <v>0</v>
      </c>
      <c r="BV56" s="455">
        <v>0</v>
      </c>
      <c r="BW56" s="262"/>
      <c r="BX56" s="262"/>
      <c r="BY56" s="263"/>
      <c r="BZ56" s="264"/>
      <c r="CA56" s="262"/>
      <c r="CB56" s="259"/>
    </row>
    <row r="57" spans="1:80" ht="15.75" customHeight="1" x14ac:dyDescent="0.2">
      <c r="A57" s="421" t="s">
        <v>1009</v>
      </c>
      <c r="B57" s="422" t="s">
        <v>1010</v>
      </c>
      <c r="C57" s="421" t="s">
        <v>1011</v>
      </c>
      <c r="D57" s="445">
        <f>0.578316/1.2</f>
        <v>0.48193000000000008</v>
      </c>
      <c r="E57" s="240">
        <v>0</v>
      </c>
      <c r="F57" s="254">
        <f t="shared" si="78"/>
        <v>0.48193000000000003</v>
      </c>
      <c r="G57" s="241">
        <f t="shared" si="56"/>
        <v>0</v>
      </c>
      <c r="H57" s="241">
        <f t="shared" si="57"/>
        <v>0</v>
      </c>
      <c r="I57" s="241">
        <f t="shared" si="58"/>
        <v>0</v>
      </c>
      <c r="J57" s="241">
        <f t="shared" si="59"/>
        <v>0</v>
      </c>
      <c r="K57" s="241">
        <f t="shared" si="60"/>
        <v>2</v>
      </c>
      <c r="L57" s="240">
        <v>0</v>
      </c>
      <c r="M57" s="467">
        <v>0</v>
      </c>
      <c r="N57" s="455">
        <v>0</v>
      </c>
      <c r="O57" s="455">
        <v>0</v>
      </c>
      <c r="P57" s="455">
        <v>0</v>
      </c>
      <c r="Q57" s="455">
        <v>0</v>
      </c>
      <c r="R57" s="455">
        <v>0</v>
      </c>
      <c r="S57" s="240">
        <v>0</v>
      </c>
      <c r="T57" s="458">
        <v>0.48193000000000003</v>
      </c>
      <c r="U57" s="455">
        <v>0</v>
      </c>
      <c r="V57" s="455">
        <v>0</v>
      </c>
      <c r="W57" s="455">
        <v>0</v>
      </c>
      <c r="X57" s="455">
        <v>0</v>
      </c>
      <c r="Y57" s="455">
        <v>2</v>
      </c>
      <c r="Z57" s="240">
        <v>0</v>
      </c>
      <c r="AA57" s="454">
        <v>0</v>
      </c>
      <c r="AB57" s="455">
        <v>0</v>
      </c>
      <c r="AC57" s="455">
        <v>0</v>
      </c>
      <c r="AD57" s="455">
        <v>0</v>
      </c>
      <c r="AE57" s="455">
        <v>0</v>
      </c>
      <c r="AF57" s="455">
        <v>0</v>
      </c>
      <c r="AG57" s="240">
        <v>0</v>
      </c>
      <c r="AH57" s="458">
        <v>0</v>
      </c>
      <c r="AI57" s="455">
        <v>0</v>
      </c>
      <c r="AJ57" s="455">
        <v>0</v>
      </c>
      <c r="AK57" s="455">
        <v>0</v>
      </c>
      <c r="AL57" s="455">
        <v>0</v>
      </c>
      <c r="AM57" s="455">
        <v>0</v>
      </c>
      <c r="AN57" s="239">
        <v>0</v>
      </c>
      <c r="AO57" s="254">
        <f t="shared" si="115"/>
        <v>0</v>
      </c>
      <c r="AP57" s="241">
        <f t="shared" si="67"/>
        <v>0</v>
      </c>
      <c r="AQ57" s="241">
        <f t="shared" si="68"/>
        <v>0</v>
      </c>
      <c r="AR57" s="241">
        <f t="shared" si="69"/>
        <v>0</v>
      </c>
      <c r="AS57" s="241">
        <f t="shared" si="70"/>
        <v>0</v>
      </c>
      <c r="AT57" s="241">
        <f t="shared" ref="AT57:AT91" si="135">BA57+BH57+BO57+BV57</f>
        <v>0</v>
      </c>
      <c r="AU57" s="239"/>
      <c r="AV57" s="467">
        <v>0</v>
      </c>
      <c r="AW57" s="455">
        <v>0</v>
      </c>
      <c r="AX57" s="455">
        <v>0</v>
      </c>
      <c r="AY57" s="455">
        <v>0</v>
      </c>
      <c r="AZ57" s="455">
        <v>0</v>
      </c>
      <c r="BA57" s="455">
        <v>0</v>
      </c>
      <c r="BB57" s="239"/>
      <c r="BC57" s="467">
        <v>0</v>
      </c>
      <c r="BD57" s="455">
        <v>0</v>
      </c>
      <c r="BE57" s="455">
        <v>0</v>
      </c>
      <c r="BF57" s="455">
        <v>0</v>
      </c>
      <c r="BG57" s="455">
        <v>0</v>
      </c>
      <c r="BH57" s="455">
        <v>0</v>
      </c>
      <c r="BI57" s="239"/>
      <c r="BJ57" s="467">
        <v>0</v>
      </c>
      <c r="BK57" s="455">
        <v>0</v>
      </c>
      <c r="BL57" s="455">
        <v>0</v>
      </c>
      <c r="BM57" s="455">
        <v>0</v>
      </c>
      <c r="BN57" s="455">
        <v>0</v>
      </c>
      <c r="BO57" s="455">
        <v>0</v>
      </c>
      <c r="BP57" s="239"/>
      <c r="BQ57" s="467">
        <v>0</v>
      </c>
      <c r="BR57" s="455">
        <v>0</v>
      </c>
      <c r="BS57" s="455">
        <v>0</v>
      </c>
      <c r="BT57" s="455">
        <v>0</v>
      </c>
      <c r="BU57" s="455">
        <v>0</v>
      </c>
      <c r="BV57" s="455">
        <v>0</v>
      </c>
      <c r="BW57" s="239"/>
      <c r="BX57" s="239"/>
      <c r="BY57" s="234"/>
      <c r="BZ57" s="244"/>
      <c r="CA57" s="239"/>
      <c r="CB57" s="227"/>
    </row>
    <row r="58" spans="1:80" ht="16.5" customHeight="1" x14ac:dyDescent="0.2">
      <c r="A58" s="421" t="s">
        <v>1012</v>
      </c>
      <c r="B58" s="422" t="s">
        <v>1013</v>
      </c>
      <c r="C58" s="421" t="s">
        <v>1014</v>
      </c>
      <c r="D58" s="445">
        <f>0.4696728/1.2</f>
        <v>0.39139400000000002</v>
      </c>
      <c r="E58" s="240">
        <v>0</v>
      </c>
      <c r="F58" s="254">
        <f t="shared" si="78"/>
        <v>0.39139400000000002</v>
      </c>
      <c r="G58" s="241">
        <f t="shared" si="56"/>
        <v>0</v>
      </c>
      <c r="H58" s="241">
        <f t="shared" si="57"/>
        <v>0</v>
      </c>
      <c r="I58" s="241">
        <f t="shared" si="58"/>
        <v>0</v>
      </c>
      <c r="J58" s="241">
        <f t="shared" si="59"/>
        <v>0</v>
      </c>
      <c r="K58" s="241">
        <f t="shared" si="60"/>
        <v>2</v>
      </c>
      <c r="L58" s="240">
        <v>0</v>
      </c>
      <c r="M58" s="467">
        <v>0</v>
      </c>
      <c r="N58" s="455">
        <v>0</v>
      </c>
      <c r="O58" s="455">
        <v>0</v>
      </c>
      <c r="P58" s="455">
        <v>0</v>
      </c>
      <c r="Q58" s="455">
        <v>0</v>
      </c>
      <c r="R58" s="455">
        <v>0</v>
      </c>
      <c r="S58" s="240">
        <v>0</v>
      </c>
      <c r="T58" s="458">
        <v>0.39139400000000002</v>
      </c>
      <c r="U58" s="455">
        <v>0</v>
      </c>
      <c r="V58" s="455">
        <v>0</v>
      </c>
      <c r="W58" s="455">
        <v>0</v>
      </c>
      <c r="X58" s="455">
        <v>0</v>
      </c>
      <c r="Y58" s="455">
        <v>2</v>
      </c>
      <c r="Z58" s="240">
        <v>0</v>
      </c>
      <c r="AA58" s="454">
        <v>0</v>
      </c>
      <c r="AB58" s="455">
        <v>0</v>
      </c>
      <c r="AC58" s="455">
        <v>0</v>
      </c>
      <c r="AD58" s="455">
        <v>0</v>
      </c>
      <c r="AE58" s="455">
        <v>0</v>
      </c>
      <c r="AF58" s="455">
        <v>0</v>
      </c>
      <c r="AG58" s="240">
        <v>0</v>
      </c>
      <c r="AH58" s="458">
        <v>0</v>
      </c>
      <c r="AI58" s="455">
        <v>0</v>
      </c>
      <c r="AJ58" s="455">
        <v>0</v>
      </c>
      <c r="AK58" s="455">
        <v>0</v>
      </c>
      <c r="AL58" s="455">
        <v>0</v>
      </c>
      <c r="AM58" s="455">
        <v>0</v>
      </c>
      <c r="AN58" s="239">
        <v>0</v>
      </c>
      <c r="AO58" s="254">
        <f t="shared" si="115"/>
        <v>0</v>
      </c>
      <c r="AP58" s="241">
        <f t="shared" si="67"/>
        <v>0</v>
      </c>
      <c r="AQ58" s="241">
        <f t="shared" si="68"/>
        <v>0</v>
      </c>
      <c r="AR58" s="241">
        <f t="shared" si="69"/>
        <v>0</v>
      </c>
      <c r="AS58" s="241">
        <f t="shared" si="70"/>
        <v>0</v>
      </c>
      <c r="AT58" s="241">
        <f t="shared" si="135"/>
        <v>0</v>
      </c>
      <c r="AU58" s="239"/>
      <c r="AV58" s="467">
        <v>0</v>
      </c>
      <c r="AW58" s="455">
        <v>0</v>
      </c>
      <c r="AX58" s="455">
        <v>0</v>
      </c>
      <c r="AY58" s="455">
        <v>0</v>
      </c>
      <c r="AZ58" s="455">
        <v>0</v>
      </c>
      <c r="BA58" s="455">
        <v>0</v>
      </c>
      <c r="BB58" s="239"/>
      <c r="BC58" s="467">
        <v>0</v>
      </c>
      <c r="BD58" s="455">
        <v>0</v>
      </c>
      <c r="BE58" s="455">
        <v>0</v>
      </c>
      <c r="BF58" s="455">
        <v>0</v>
      </c>
      <c r="BG58" s="455">
        <v>0</v>
      </c>
      <c r="BH58" s="455">
        <v>0</v>
      </c>
      <c r="BI58" s="239"/>
      <c r="BJ58" s="467">
        <v>0</v>
      </c>
      <c r="BK58" s="455">
        <v>0</v>
      </c>
      <c r="BL58" s="455">
        <v>0</v>
      </c>
      <c r="BM58" s="455">
        <v>0</v>
      </c>
      <c r="BN58" s="455">
        <v>0</v>
      </c>
      <c r="BO58" s="455">
        <v>0</v>
      </c>
      <c r="BP58" s="239"/>
      <c r="BQ58" s="467">
        <v>0</v>
      </c>
      <c r="BR58" s="455">
        <v>0</v>
      </c>
      <c r="BS58" s="455">
        <v>0</v>
      </c>
      <c r="BT58" s="455">
        <v>0</v>
      </c>
      <c r="BU58" s="455">
        <v>0</v>
      </c>
      <c r="BV58" s="455">
        <v>0</v>
      </c>
      <c r="BW58" s="239"/>
      <c r="BX58" s="239"/>
      <c r="BY58" s="234"/>
      <c r="BZ58" s="244"/>
      <c r="CA58" s="239"/>
      <c r="CB58" s="227"/>
    </row>
    <row r="59" spans="1:80" ht="17.25" customHeight="1" x14ac:dyDescent="0.2">
      <c r="A59" s="421" t="s">
        <v>1015</v>
      </c>
      <c r="B59" s="422" t="s">
        <v>1016</v>
      </c>
      <c r="C59" s="421" t="s">
        <v>1017</v>
      </c>
      <c r="D59" s="445">
        <f>0.4696728/1.2</f>
        <v>0.39139400000000002</v>
      </c>
      <c r="E59" s="240">
        <v>0</v>
      </c>
      <c r="F59" s="254">
        <f t="shared" si="78"/>
        <v>0.39139400000000002</v>
      </c>
      <c r="G59" s="241">
        <f t="shared" si="56"/>
        <v>0</v>
      </c>
      <c r="H59" s="241">
        <f t="shared" si="57"/>
        <v>0</v>
      </c>
      <c r="I59" s="241">
        <f t="shared" si="58"/>
        <v>0</v>
      </c>
      <c r="J59" s="241">
        <f t="shared" si="59"/>
        <v>0</v>
      </c>
      <c r="K59" s="241">
        <f t="shared" si="60"/>
        <v>2</v>
      </c>
      <c r="L59" s="240">
        <v>0</v>
      </c>
      <c r="M59" s="467">
        <v>0</v>
      </c>
      <c r="N59" s="455">
        <v>0</v>
      </c>
      <c r="O59" s="455">
        <v>0</v>
      </c>
      <c r="P59" s="455">
        <v>0</v>
      </c>
      <c r="Q59" s="455">
        <v>0</v>
      </c>
      <c r="R59" s="455">
        <v>0</v>
      </c>
      <c r="S59" s="240">
        <v>0</v>
      </c>
      <c r="T59" s="458">
        <v>0.39139400000000002</v>
      </c>
      <c r="U59" s="455">
        <v>0</v>
      </c>
      <c r="V59" s="455">
        <v>0</v>
      </c>
      <c r="W59" s="455">
        <v>0</v>
      </c>
      <c r="X59" s="455">
        <v>0</v>
      </c>
      <c r="Y59" s="455">
        <v>2</v>
      </c>
      <c r="Z59" s="240">
        <v>0</v>
      </c>
      <c r="AA59" s="454">
        <v>0</v>
      </c>
      <c r="AB59" s="455">
        <v>0</v>
      </c>
      <c r="AC59" s="455">
        <v>0</v>
      </c>
      <c r="AD59" s="455">
        <v>0</v>
      </c>
      <c r="AE59" s="455">
        <v>0</v>
      </c>
      <c r="AF59" s="455">
        <v>0</v>
      </c>
      <c r="AG59" s="240">
        <v>0</v>
      </c>
      <c r="AH59" s="458">
        <v>0</v>
      </c>
      <c r="AI59" s="455">
        <v>0</v>
      </c>
      <c r="AJ59" s="455">
        <v>0</v>
      </c>
      <c r="AK59" s="455">
        <v>0</v>
      </c>
      <c r="AL59" s="455">
        <v>0</v>
      </c>
      <c r="AM59" s="455">
        <v>0</v>
      </c>
      <c r="AN59" s="239">
        <v>0</v>
      </c>
      <c r="AO59" s="254">
        <f t="shared" si="115"/>
        <v>0</v>
      </c>
      <c r="AP59" s="241">
        <f t="shared" si="67"/>
        <v>0</v>
      </c>
      <c r="AQ59" s="241">
        <f t="shared" si="68"/>
        <v>0</v>
      </c>
      <c r="AR59" s="241">
        <f t="shared" si="69"/>
        <v>0</v>
      </c>
      <c r="AS59" s="241">
        <f t="shared" si="70"/>
        <v>0</v>
      </c>
      <c r="AT59" s="241">
        <f t="shared" si="135"/>
        <v>0</v>
      </c>
      <c r="AU59" s="239">
        <v>0</v>
      </c>
      <c r="AV59" s="467">
        <v>0</v>
      </c>
      <c r="AW59" s="455">
        <v>0</v>
      </c>
      <c r="AX59" s="455">
        <v>0</v>
      </c>
      <c r="AY59" s="455">
        <v>0</v>
      </c>
      <c r="AZ59" s="455">
        <v>0</v>
      </c>
      <c r="BA59" s="455">
        <v>0</v>
      </c>
      <c r="BB59" s="239">
        <v>0</v>
      </c>
      <c r="BC59" s="467">
        <v>0</v>
      </c>
      <c r="BD59" s="455">
        <v>0</v>
      </c>
      <c r="BE59" s="455">
        <v>0</v>
      </c>
      <c r="BF59" s="455">
        <v>0</v>
      </c>
      <c r="BG59" s="455">
        <v>0</v>
      </c>
      <c r="BH59" s="455">
        <v>0</v>
      </c>
      <c r="BI59" s="239">
        <v>0</v>
      </c>
      <c r="BJ59" s="467">
        <v>0</v>
      </c>
      <c r="BK59" s="455">
        <v>0</v>
      </c>
      <c r="BL59" s="455">
        <v>0</v>
      </c>
      <c r="BM59" s="455">
        <v>0</v>
      </c>
      <c r="BN59" s="455">
        <v>0</v>
      </c>
      <c r="BO59" s="455">
        <v>0</v>
      </c>
      <c r="BP59" s="239"/>
      <c r="BQ59" s="467">
        <v>0</v>
      </c>
      <c r="BR59" s="455">
        <v>0</v>
      </c>
      <c r="BS59" s="455">
        <v>0</v>
      </c>
      <c r="BT59" s="455">
        <v>0</v>
      </c>
      <c r="BU59" s="455">
        <v>0</v>
      </c>
      <c r="BV59" s="455">
        <v>0</v>
      </c>
      <c r="BW59" s="239"/>
      <c r="BX59" s="239"/>
      <c r="BY59" s="234"/>
      <c r="BZ59" s="244"/>
      <c r="CA59" s="239"/>
      <c r="CB59" s="227"/>
    </row>
    <row r="60" spans="1:80" s="260" customFormat="1" ht="32.25" customHeight="1" x14ac:dyDescent="0.2">
      <c r="A60" s="421" t="s">
        <v>1018</v>
      </c>
      <c r="B60" s="422" t="s">
        <v>1019</v>
      </c>
      <c r="C60" s="421" t="s">
        <v>1020</v>
      </c>
      <c r="D60" s="440">
        <f>0.578316/1.2</f>
        <v>0.48193000000000008</v>
      </c>
      <c r="E60" s="258"/>
      <c r="F60" s="255">
        <f t="shared" si="78"/>
        <v>0.48193000000000003</v>
      </c>
      <c r="G60" s="257">
        <f t="shared" si="56"/>
        <v>0</v>
      </c>
      <c r="H60" s="257">
        <f t="shared" si="57"/>
        <v>0</v>
      </c>
      <c r="I60" s="257">
        <f t="shared" si="58"/>
        <v>0</v>
      </c>
      <c r="J60" s="257">
        <f t="shared" si="59"/>
        <v>0</v>
      </c>
      <c r="K60" s="266">
        <f>R60+Y60+AF60+AM60</f>
        <v>2</v>
      </c>
      <c r="L60" s="250">
        <f t="shared" ref="L60" si="136">L61+L64</f>
        <v>0</v>
      </c>
      <c r="M60" s="467">
        <v>0</v>
      </c>
      <c r="N60" s="455">
        <v>0</v>
      </c>
      <c r="O60" s="455">
        <v>0</v>
      </c>
      <c r="P60" s="455">
        <v>0</v>
      </c>
      <c r="Q60" s="455">
        <v>0</v>
      </c>
      <c r="R60" s="455">
        <v>0</v>
      </c>
      <c r="S60" s="250">
        <f t="shared" ref="N60:AN60" si="137">S61+S64</f>
        <v>0</v>
      </c>
      <c r="T60" s="458">
        <v>0.48193000000000003</v>
      </c>
      <c r="U60" s="455">
        <v>0</v>
      </c>
      <c r="V60" s="455">
        <v>0</v>
      </c>
      <c r="W60" s="455">
        <v>0</v>
      </c>
      <c r="X60" s="455">
        <v>0</v>
      </c>
      <c r="Y60" s="455">
        <v>2</v>
      </c>
      <c r="Z60" s="250">
        <f t="shared" si="137"/>
        <v>0</v>
      </c>
      <c r="AA60" s="454">
        <v>0</v>
      </c>
      <c r="AB60" s="455">
        <v>0</v>
      </c>
      <c r="AC60" s="455">
        <v>0</v>
      </c>
      <c r="AD60" s="455">
        <v>0</v>
      </c>
      <c r="AE60" s="455">
        <v>0</v>
      </c>
      <c r="AF60" s="455">
        <v>0</v>
      </c>
      <c r="AG60" s="250">
        <f t="shared" si="137"/>
        <v>0</v>
      </c>
      <c r="AH60" s="458">
        <v>0</v>
      </c>
      <c r="AI60" s="455">
        <v>0</v>
      </c>
      <c r="AJ60" s="455">
        <v>0</v>
      </c>
      <c r="AK60" s="455">
        <v>0</v>
      </c>
      <c r="AL60" s="455">
        <v>0</v>
      </c>
      <c r="AM60" s="455">
        <v>0</v>
      </c>
      <c r="AN60" s="250">
        <f t="shared" si="137"/>
        <v>0</v>
      </c>
      <c r="AO60" s="255">
        <f t="shared" si="115"/>
        <v>0</v>
      </c>
      <c r="AP60" s="257">
        <f t="shared" si="67"/>
        <v>0</v>
      </c>
      <c r="AQ60" s="257">
        <f t="shared" si="68"/>
        <v>0</v>
      </c>
      <c r="AR60" s="257">
        <f t="shared" si="69"/>
        <v>0</v>
      </c>
      <c r="AS60" s="257">
        <f t="shared" si="70"/>
        <v>0</v>
      </c>
      <c r="AT60" s="266">
        <f>BA60+BH60+BO60+BV60</f>
        <v>0</v>
      </c>
      <c r="AU60" s="258"/>
      <c r="AV60" s="467">
        <v>0</v>
      </c>
      <c r="AW60" s="455">
        <v>0</v>
      </c>
      <c r="AX60" s="455">
        <v>0</v>
      </c>
      <c r="AY60" s="455">
        <v>0</v>
      </c>
      <c r="AZ60" s="455">
        <v>0</v>
      </c>
      <c r="BA60" s="455">
        <v>0</v>
      </c>
      <c r="BB60" s="250">
        <f t="shared" ref="BB60" si="138">BB61+BB64</f>
        <v>0</v>
      </c>
      <c r="BC60" s="467">
        <v>0</v>
      </c>
      <c r="BD60" s="455">
        <v>0</v>
      </c>
      <c r="BE60" s="455">
        <v>0</v>
      </c>
      <c r="BF60" s="455">
        <v>0</v>
      </c>
      <c r="BG60" s="455">
        <v>0</v>
      </c>
      <c r="BH60" s="455">
        <v>0</v>
      </c>
      <c r="BI60" s="250">
        <f t="shared" ref="BI60" si="139">BI61+BI64</f>
        <v>0</v>
      </c>
      <c r="BJ60" s="467">
        <v>0</v>
      </c>
      <c r="BK60" s="455">
        <v>0</v>
      </c>
      <c r="BL60" s="455">
        <v>0</v>
      </c>
      <c r="BM60" s="455">
        <v>0</v>
      </c>
      <c r="BN60" s="455">
        <v>0</v>
      </c>
      <c r="BO60" s="455">
        <v>0</v>
      </c>
      <c r="BP60" s="250">
        <f t="shared" ref="BP60" si="140">BP61+BP64</f>
        <v>0</v>
      </c>
      <c r="BQ60" s="467">
        <v>0</v>
      </c>
      <c r="BR60" s="455">
        <v>0</v>
      </c>
      <c r="BS60" s="455">
        <v>0</v>
      </c>
      <c r="BT60" s="455">
        <v>0</v>
      </c>
      <c r="BU60" s="455">
        <v>0</v>
      </c>
      <c r="BV60" s="455">
        <v>0</v>
      </c>
      <c r="BW60" s="258"/>
      <c r="BX60" s="258"/>
      <c r="BY60" s="258"/>
      <c r="BZ60" s="258"/>
      <c r="CA60" s="258"/>
      <c r="CB60" s="259"/>
    </row>
    <row r="61" spans="1:80" s="260" customFormat="1" ht="31.5" customHeight="1" x14ac:dyDescent="0.2">
      <c r="A61" s="421" t="s">
        <v>1021</v>
      </c>
      <c r="B61" s="422" t="s">
        <v>1022</v>
      </c>
      <c r="C61" s="421" t="s">
        <v>1023</v>
      </c>
      <c r="D61" s="445">
        <f>0.578316/1.2</f>
        <v>0.48193000000000008</v>
      </c>
      <c r="E61" s="258"/>
      <c r="F61" s="255">
        <f t="shared" si="78"/>
        <v>0.48193000000000003</v>
      </c>
      <c r="G61" s="257">
        <f t="shared" si="56"/>
        <v>0</v>
      </c>
      <c r="H61" s="257">
        <f t="shared" si="57"/>
        <v>0</v>
      </c>
      <c r="I61" s="257">
        <f t="shared" si="58"/>
        <v>0</v>
      </c>
      <c r="J61" s="257">
        <f t="shared" si="59"/>
        <v>0</v>
      </c>
      <c r="K61" s="266">
        <f t="shared" si="60"/>
        <v>2</v>
      </c>
      <c r="L61" s="251">
        <f t="shared" ref="L61" si="141">L62+L63</f>
        <v>0</v>
      </c>
      <c r="M61" s="467">
        <v>0</v>
      </c>
      <c r="N61" s="455">
        <v>0</v>
      </c>
      <c r="O61" s="455">
        <v>0</v>
      </c>
      <c r="P61" s="455">
        <v>0</v>
      </c>
      <c r="Q61" s="455">
        <v>0</v>
      </c>
      <c r="R61" s="455">
        <v>0</v>
      </c>
      <c r="S61" s="251">
        <f t="shared" ref="N61:AN61" si="142">S62+S63</f>
        <v>0</v>
      </c>
      <c r="T61" s="458">
        <v>0.48193000000000003</v>
      </c>
      <c r="U61" s="455">
        <v>0</v>
      </c>
      <c r="V61" s="455">
        <v>0</v>
      </c>
      <c r="W61" s="455">
        <v>0</v>
      </c>
      <c r="X61" s="455">
        <v>0</v>
      </c>
      <c r="Y61" s="455">
        <v>2</v>
      </c>
      <c r="Z61" s="251">
        <f t="shared" si="142"/>
        <v>0</v>
      </c>
      <c r="AA61" s="454">
        <v>0</v>
      </c>
      <c r="AB61" s="455">
        <v>0</v>
      </c>
      <c r="AC61" s="455">
        <v>0</v>
      </c>
      <c r="AD61" s="455">
        <v>0</v>
      </c>
      <c r="AE61" s="455">
        <v>0</v>
      </c>
      <c r="AF61" s="455">
        <v>0</v>
      </c>
      <c r="AG61" s="251">
        <f t="shared" si="142"/>
        <v>0</v>
      </c>
      <c r="AH61" s="458">
        <v>0</v>
      </c>
      <c r="AI61" s="455">
        <v>0</v>
      </c>
      <c r="AJ61" s="455">
        <v>0</v>
      </c>
      <c r="AK61" s="455">
        <v>0</v>
      </c>
      <c r="AL61" s="455">
        <v>0</v>
      </c>
      <c r="AM61" s="455">
        <v>0</v>
      </c>
      <c r="AN61" s="251">
        <f t="shared" si="142"/>
        <v>0</v>
      </c>
      <c r="AO61" s="255">
        <f t="shared" si="115"/>
        <v>0</v>
      </c>
      <c r="AP61" s="257">
        <f t="shared" si="67"/>
        <v>0</v>
      </c>
      <c r="AQ61" s="257">
        <f t="shared" si="68"/>
        <v>0</v>
      </c>
      <c r="AR61" s="257">
        <f t="shared" si="69"/>
        <v>0</v>
      </c>
      <c r="AS61" s="257">
        <f t="shared" si="70"/>
        <v>0</v>
      </c>
      <c r="AT61" s="266">
        <f t="shared" ref="AT61:AT91" si="143">BA61+BH61+BO61+BV61</f>
        <v>0</v>
      </c>
      <c r="AU61" s="258"/>
      <c r="AV61" s="467">
        <v>0</v>
      </c>
      <c r="AW61" s="455">
        <v>0</v>
      </c>
      <c r="AX61" s="455">
        <v>0</v>
      </c>
      <c r="AY61" s="455">
        <v>0</v>
      </c>
      <c r="AZ61" s="455">
        <v>0</v>
      </c>
      <c r="BA61" s="455">
        <v>0</v>
      </c>
      <c r="BB61" s="251">
        <f t="shared" ref="BB61" si="144">BB62+BB63</f>
        <v>0</v>
      </c>
      <c r="BC61" s="467">
        <v>0</v>
      </c>
      <c r="BD61" s="455">
        <v>0</v>
      </c>
      <c r="BE61" s="455">
        <v>0</v>
      </c>
      <c r="BF61" s="455">
        <v>0</v>
      </c>
      <c r="BG61" s="455">
        <v>0</v>
      </c>
      <c r="BH61" s="455">
        <v>0</v>
      </c>
      <c r="BI61" s="251">
        <f t="shared" ref="BI61" si="145">BI62+BI63</f>
        <v>0</v>
      </c>
      <c r="BJ61" s="467">
        <v>0</v>
      </c>
      <c r="BK61" s="455">
        <v>0</v>
      </c>
      <c r="BL61" s="455">
        <v>0</v>
      </c>
      <c r="BM61" s="455">
        <v>0</v>
      </c>
      <c r="BN61" s="455">
        <v>0</v>
      </c>
      <c r="BO61" s="455">
        <v>0</v>
      </c>
      <c r="BP61" s="251">
        <f t="shared" ref="BP61" si="146">BP62+BP63</f>
        <v>0</v>
      </c>
      <c r="BQ61" s="467">
        <v>0</v>
      </c>
      <c r="BR61" s="455">
        <v>0</v>
      </c>
      <c r="BS61" s="455">
        <v>0</v>
      </c>
      <c r="BT61" s="455">
        <v>0</v>
      </c>
      <c r="BU61" s="455">
        <v>0</v>
      </c>
      <c r="BV61" s="455">
        <v>0</v>
      </c>
      <c r="BW61" s="258"/>
      <c r="BX61" s="258"/>
      <c r="BY61" s="258"/>
      <c r="BZ61" s="258"/>
      <c r="CA61" s="258"/>
      <c r="CB61" s="259"/>
    </row>
    <row r="62" spans="1:80" ht="31.5" customHeight="1" x14ac:dyDescent="0.2">
      <c r="A62" s="417" t="s">
        <v>181</v>
      </c>
      <c r="B62" s="423" t="s">
        <v>928</v>
      </c>
      <c r="C62" s="417" t="s">
        <v>906</v>
      </c>
      <c r="D62" s="446">
        <f>D63+D66+D71</f>
        <v>6.2394092000000008</v>
      </c>
      <c r="E62" s="242">
        <f t="shared" ref="E62" si="147">E63</f>
        <v>0</v>
      </c>
      <c r="F62" s="254">
        <f t="shared" si="78"/>
        <v>6.2394092000000008</v>
      </c>
      <c r="G62" s="267">
        <f t="shared" si="56"/>
        <v>0.75</v>
      </c>
      <c r="H62" s="267">
        <f t="shared" si="57"/>
        <v>0</v>
      </c>
      <c r="I62" s="267">
        <f t="shared" si="58"/>
        <v>2.4350000000000001</v>
      </c>
      <c r="J62" s="267">
        <f t="shared" si="59"/>
        <v>0</v>
      </c>
      <c r="K62" s="268">
        <f t="shared" si="60"/>
        <v>9</v>
      </c>
      <c r="L62" s="243">
        <v>0</v>
      </c>
      <c r="M62" s="463">
        <f t="shared" ref="M62:R62" si="148">M63+M66+M71</f>
        <v>0</v>
      </c>
      <c r="N62" s="450">
        <f t="shared" si="148"/>
        <v>0</v>
      </c>
      <c r="O62" s="450">
        <f t="shared" si="148"/>
        <v>0</v>
      </c>
      <c r="P62" s="450">
        <f t="shared" si="148"/>
        <v>0</v>
      </c>
      <c r="Q62" s="450">
        <f t="shared" si="148"/>
        <v>0</v>
      </c>
      <c r="R62" s="450">
        <f t="shared" si="148"/>
        <v>0</v>
      </c>
      <c r="S62" s="243">
        <v>0</v>
      </c>
      <c r="T62" s="449">
        <f t="shared" ref="T62:Y62" si="149">T63+T66+T71</f>
        <v>2.4458470000000001</v>
      </c>
      <c r="U62" s="450">
        <f t="shared" si="149"/>
        <v>0</v>
      </c>
      <c r="V62" s="450">
        <f t="shared" si="149"/>
        <v>0</v>
      </c>
      <c r="W62" s="450">
        <f t="shared" si="149"/>
        <v>0.12</v>
      </c>
      <c r="X62" s="450">
        <f t="shared" si="149"/>
        <v>0</v>
      </c>
      <c r="Y62" s="450">
        <f t="shared" si="149"/>
        <v>6</v>
      </c>
      <c r="Z62" s="243">
        <v>0</v>
      </c>
      <c r="AA62" s="449">
        <f t="shared" ref="AA62:AF62" si="150">AA63+AA66+AA71</f>
        <v>3.7935622000000002</v>
      </c>
      <c r="AB62" s="450">
        <f t="shared" si="150"/>
        <v>0.75</v>
      </c>
      <c r="AC62" s="450">
        <f t="shared" si="150"/>
        <v>0</v>
      </c>
      <c r="AD62" s="450">
        <f t="shared" si="150"/>
        <v>2.3149999999999999</v>
      </c>
      <c r="AE62" s="450">
        <f t="shared" si="150"/>
        <v>0</v>
      </c>
      <c r="AF62" s="450">
        <f t="shared" si="150"/>
        <v>3</v>
      </c>
      <c r="AG62" s="243">
        <v>0</v>
      </c>
      <c r="AH62" s="449">
        <f t="shared" ref="AH62:AM62" si="151">AH63+AH66+AH71</f>
        <v>0</v>
      </c>
      <c r="AI62" s="450">
        <f t="shared" si="151"/>
        <v>0</v>
      </c>
      <c r="AJ62" s="450">
        <f t="shared" si="151"/>
        <v>0</v>
      </c>
      <c r="AK62" s="450">
        <f t="shared" si="151"/>
        <v>0</v>
      </c>
      <c r="AL62" s="450">
        <f t="shared" si="151"/>
        <v>0</v>
      </c>
      <c r="AM62" s="450">
        <f t="shared" si="151"/>
        <v>0</v>
      </c>
      <c r="AN62" s="243">
        <v>0</v>
      </c>
      <c r="AO62" s="254">
        <f t="shared" si="115"/>
        <v>0</v>
      </c>
      <c r="AP62" s="267">
        <f t="shared" si="67"/>
        <v>0</v>
      </c>
      <c r="AQ62" s="267">
        <f t="shared" si="68"/>
        <v>0</v>
      </c>
      <c r="AR62" s="267">
        <f t="shared" si="69"/>
        <v>0</v>
      </c>
      <c r="AS62" s="267">
        <f t="shared" si="70"/>
        <v>0</v>
      </c>
      <c r="AT62" s="268">
        <f t="shared" si="143"/>
        <v>0</v>
      </c>
      <c r="AU62" s="242">
        <f t="shared" ref="AU62:BP62" si="152">AU63</f>
        <v>0</v>
      </c>
      <c r="AV62" s="463">
        <f t="shared" ref="AV62:BA62" si="153">AV63+AV66+AV71</f>
        <v>0</v>
      </c>
      <c r="AW62" s="450">
        <f t="shared" si="153"/>
        <v>0</v>
      </c>
      <c r="AX62" s="450">
        <f t="shared" si="153"/>
        <v>0</v>
      </c>
      <c r="AY62" s="450">
        <f t="shared" si="153"/>
        <v>0</v>
      </c>
      <c r="AZ62" s="450">
        <f t="shared" si="153"/>
        <v>0</v>
      </c>
      <c r="BA62" s="450">
        <f t="shared" si="153"/>
        <v>0</v>
      </c>
      <c r="BB62" s="248">
        <f t="shared" si="152"/>
        <v>0</v>
      </c>
      <c r="BC62" s="463">
        <f t="shared" ref="BC62:BH62" si="154">BC63+BC66+BC71</f>
        <v>0</v>
      </c>
      <c r="BD62" s="450">
        <f t="shared" si="154"/>
        <v>0</v>
      </c>
      <c r="BE62" s="450">
        <f t="shared" si="154"/>
        <v>0</v>
      </c>
      <c r="BF62" s="450">
        <f t="shared" si="154"/>
        <v>0</v>
      </c>
      <c r="BG62" s="450">
        <f t="shared" si="154"/>
        <v>0</v>
      </c>
      <c r="BH62" s="450">
        <f t="shared" si="154"/>
        <v>0</v>
      </c>
      <c r="BI62" s="248">
        <f t="shared" si="152"/>
        <v>0</v>
      </c>
      <c r="BJ62" s="463">
        <f t="shared" ref="BJ62:BO62" si="155">BJ63+BJ66+BJ71</f>
        <v>0</v>
      </c>
      <c r="BK62" s="450">
        <f t="shared" si="155"/>
        <v>0</v>
      </c>
      <c r="BL62" s="450">
        <f t="shared" si="155"/>
        <v>0</v>
      </c>
      <c r="BM62" s="450">
        <f t="shared" si="155"/>
        <v>0</v>
      </c>
      <c r="BN62" s="450">
        <f t="shared" si="155"/>
        <v>0</v>
      </c>
      <c r="BO62" s="450">
        <f t="shared" si="155"/>
        <v>0</v>
      </c>
      <c r="BP62" s="248">
        <f t="shared" si="152"/>
        <v>0</v>
      </c>
      <c r="BQ62" s="463">
        <f t="shared" ref="BQ62:BV62" si="156">BQ63+BQ66+BQ71</f>
        <v>0</v>
      </c>
      <c r="BR62" s="450">
        <f t="shared" si="156"/>
        <v>0</v>
      </c>
      <c r="BS62" s="450">
        <f t="shared" si="156"/>
        <v>0</v>
      </c>
      <c r="BT62" s="450">
        <f t="shared" si="156"/>
        <v>0</v>
      </c>
      <c r="BU62" s="450">
        <f t="shared" si="156"/>
        <v>0</v>
      </c>
      <c r="BV62" s="450">
        <f t="shared" si="156"/>
        <v>0</v>
      </c>
      <c r="BW62" s="269"/>
      <c r="BX62" s="269"/>
      <c r="BY62" s="277">
        <f>AO62-F62</f>
        <v>-6.2394092000000008</v>
      </c>
      <c r="BZ62" s="278">
        <f>IF(F62=0,"0,00",BY62/F62*100)</f>
        <v>-100</v>
      </c>
      <c r="CA62" s="269"/>
      <c r="CB62" s="227"/>
    </row>
    <row r="63" spans="1:80" ht="43.5" customHeight="1" x14ac:dyDescent="0.2">
      <c r="A63" s="419" t="s">
        <v>1024</v>
      </c>
      <c r="B63" s="424" t="s">
        <v>1025</v>
      </c>
      <c r="C63" s="419" t="s">
        <v>1026</v>
      </c>
      <c r="D63" s="444">
        <f>D64+D65</f>
        <v>0.84995700000000007</v>
      </c>
      <c r="E63" s="242">
        <f t="shared" ref="E63" si="157">E64+E65+E66+E67</f>
        <v>0</v>
      </c>
      <c r="F63" s="254">
        <f t="shared" si="78"/>
        <v>0.84995700000000007</v>
      </c>
      <c r="G63" s="267">
        <f t="shared" si="56"/>
        <v>0</v>
      </c>
      <c r="H63" s="267">
        <f t="shared" si="57"/>
        <v>0</v>
      </c>
      <c r="I63" s="267">
        <f t="shared" si="58"/>
        <v>2.5000000000000001E-2</v>
      </c>
      <c r="J63" s="267">
        <f t="shared" si="59"/>
        <v>0</v>
      </c>
      <c r="K63" s="268">
        <f t="shared" si="60"/>
        <v>2</v>
      </c>
      <c r="L63" s="243">
        <v>0</v>
      </c>
      <c r="M63" s="469">
        <f t="shared" ref="M63:R63" si="158">M64+M65</f>
        <v>0</v>
      </c>
      <c r="N63" s="453">
        <f t="shared" si="158"/>
        <v>0</v>
      </c>
      <c r="O63" s="453">
        <f t="shared" si="158"/>
        <v>0</v>
      </c>
      <c r="P63" s="453">
        <f t="shared" si="158"/>
        <v>0</v>
      </c>
      <c r="Q63" s="453">
        <f t="shared" si="158"/>
        <v>0</v>
      </c>
      <c r="R63" s="453">
        <f t="shared" si="158"/>
        <v>0</v>
      </c>
      <c r="S63" s="243">
        <v>0</v>
      </c>
      <c r="T63" s="452">
        <f t="shared" ref="T63:Y63" si="159">T64+T65</f>
        <v>0.84995700000000007</v>
      </c>
      <c r="U63" s="453">
        <f t="shared" si="159"/>
        <v>0</v>
      </c>
      <c r="V63" s="453">
        <f t="shared" si="159"/>
        <v>0</v>
      </c>
      <c r="W63" s="453">
        <f t="shared" si="159"/>
        <v>2.5000000000000001E-2</v>
      </c>
      <c r="X63" s="453">
        <f t="shared" si="159"/>
        <v>0</v>
      </c>
      <c r="Y63" s="453">
        <f t="shared" si="159"/>
        <v>2</v>
      </c>
      <c r="Z63" s="243">
        <v>0</v>
      </c>
      <c r="AA63" s="452">
        <f t="shared" ref="AA63:AF63" si="160">AA64+AA65</f>
        <v>0</v>
      </c>
      <c r="AB63" s="453">
        <f t="shared" si="160"/>
        <v>0</v>
      </c>
      <c r="AC63" s="453">
        <f t="shared" si="160"/>
        <v>0</v>
      </c>
      <c r="AD63" s="453">
        <f t="shared" si="160"/>
        <v>0</v>
      </c>
      <c r="AE63" s="453">
        <f t="shared" si="160"/>
        <v>0</v>
      </c>
      <c r="AF63" s="453">
        <f t="shared" si="160"/>
        <v>0</v>
      </c>
      <c r="AG63" s="243">
        <v>0</v>
      </c>
      <c r="AH63" s="452">
        <f t="shared" ref="AH63:AM63" si="161">AH64+AH65</f>
        <v>0</v>
      </c>
      <c r="AI63" s="453">
        <f t="shared" si="161"/>
        <v>0</v>
      </c>
      <c r="AJ63" s="453">
        <f t="shared" si="161"/>
        <v>0</v>
      </c>
      <c r="AK63" s="453">
        <f t="shared" si="161"/>
        <v>0</v>
      </c>
      <c r="AL63" s="453">
        <f t="shared" si="161"/>
        <v>0</v>
      </c>
      <c r="AM63" s="453">
        <f t="shared" si="161"/>
        <v>0</v>
      </c>
      <c r="AN63" s="243">
        <v>0</v>
      </c>
      <c r="AO63" s="254">
        <f t="shared" si="115"/>
        <v>0</v>
      </c>
      <c r="AP63" s="267">
        <f t="shared" si="67"/>
        <v>0</v>
      </c>
      <c r="AQ63" s="267">
        <f t="shared" si="68"/>
        <v>0</v>
      </c>
      <c r="AR63" s="267">
        <f t="shared" si="69"/>
        <v>0</v>
      </c>
      <c r="AS63" s="267">
        <f t="shared" si="70"/>
        <v>0</v>
      </c>
      <c r="AT63" s="268">
        <f t="shared" si="143"/>
        <v>0</v>
      </c>
      <c r="AU63" s="242">
        <f t="shared" ref="AU63:BP63" si="162">AU64+AU65+AU66+AU67</f>
        <v>0</v>
      </c>
      <c r="AV63" s="469">
        <f t="shared" ref="AV63:BA63" si="163">AV64+AV65</f>
        <v>0</v>
      </c>
      <c r="AW63" s="453">
        <f t="shared" si="163"/>
        <v>0</v>
      </c>
      <c r="AX63" s="453">
        <f t="shared" si="163"/>
        <v>0</v>
      </c>
      <c r="AY63" s="453">
        <f t="shared" si="163"/>
        <v>0</v>
      </c>
      <c r="AZ63" s="453">
        <f t="shared" si="163"/>
        <v>0</v>
      </c>
      <c r="BA63" s="453">
        <f t="shared" si="163"/>
        <v>0</v>
      </c>
      <c r="BB63" s="248">
        <f t="shared" si="162"/>
        <v>0</v>
      </c>
      <c r="BC63" s="469">
        <f t="shared" ref="BC63:BH63" si="164">BC64+BC65</f>
        <v>0</v>
      </c>
      <c r="BD63" s="453">
        <f t="shared" si="164"/>
        <v>0</v>
      </c>
      <c r="BE63" s="453">
        <f t="shared" si="164"/>
        <v>0</v>
      </c>
      <c r="BF63" s="453">
        <f t="shared" si="164"/>
        <v>0</v>
      </c>
      <c r="BG63" s="453">
        <f t="shared" si="164"/>
        <v>0</v>
      </c>
      <c r="BH63" s="453">
        <f t="shared" si="164"/>
        <v>0</v>
      </c>
      <c r="BI63" s="248">
        <f t="shared" si="162"/>
        <v>0</v>
      </c>
      <c r="BJ63" s="469">
        <f t="shared" ref="BJ63:BO63" si="165">BJ64+BJ65</f>
        <v>0</v>
      </c>
      <c r="BK63" s="453">
        <f t="shared" si="165"/>
        <v>0</v>
      </c>
      <c r="BL63" s="453">
        <f t="shared" si="165"/>
        <v>0</v>
      </c>
      <c r="BM63" s="453">
        <f t="shared" si="165"/>
        <v>0</v>
      </c>
      <c r="BN63" s="453">
        <f t="shared" si="165"/>
        <v>0</v>
      </c>
      <c r="BO63" s="453">
        <f t="shared" si="165"/>
        <v>0</v>
      </c>
      <c r="BP63" s="248">
        <f t="shared" si="162"/>
        <v>0</v>
      </c>
      <c r="BQ63" s="469">
        <f t="shared" ref="BQ63:BV63" si="166">BQ64+BQ65</f>
        <v>0</v>
      </c>
      <c r="BR63" s="453">
        <f t="shared" si="166"/>
        <v>0</v>
      </c>
      <c r="BS63" s="453">
        <f t="shared" si="166"/>
        <v>0</v>
      </c>
      <c r="BT63" s="453">
        <f t="shared" si="166"/>
        <v>0</v>
      </c>
      <c r="BU63" s="453">
        <f t="shared" si="166"/>
        <v>0</v>
      </c>
      <c r="BV63" s="453">
        <f t="shared" si="166"/>
        <v>0</v>
      </c>
      <c r="BW63" s="269"/>
      <c r="BX63" s="269"/>
      <c r="BY63" s="269"/>
      <c r="BZ63" s="269"/>
      <c r="CA63" s="269"/>
      <c r="CB63" s="227"/>
    </row>
    <row r="64" spans="1:80" s="260" customFormat="1" ht="30" customHeight="1" x14ac:dyDescent="0.2">
      <c r="A64" s="421" t="s">
        <v>1027</v>
      </c>
      <c r="B64" s="422" t="s">
        <v>1028</v>
      </c>
      <c r="C64" s="421" t="s">
        <v>1029</v>
      </c>
      <c r="D64" s="445">
        <f>0.5590944/1.2</f>
        <v>0.46591199999999999</v>
      </c>
      <c r="E64" s="261">
        <v>0</v>
      </c>
      <c r="F64" s="255">
        <f t="shared" si="78"/>
        <v>0.46591199999999999</v>
      </c>
      <c r="G64" s="257">
        <f t="shared" si="56"/>
        <v>0</v>
      </c>
      <c r="H64" s="257">
        <f t="shared" si="57"/>
        <v>0</v>
      </c>
      <c r="I64" s="257">
        <f t="shared" si="58"/>
        <v>2.5000000000000001E-2</v>
      </c>
      <c r="J64" s="257">
        <f t="shared" si="59"/>
        <v>0</v>
      </c>
      <c r="K64" s="257">
        <f t="shared" si="60"/>
        <v>1</v>
      </c>
      <c r="L64" s="251">
        <f t="shared" ref="L64" si="167">L65+L66</f>
        <v>0</v>
      </c>
      <c r="M64" s="467">
        <v>0</v>
      </c>
      <c r="N64" s="455">
        <v>0</v>
      </c>
      <c r="O64" s="455">
        <v>0</v>
      </c>
      <c r="P64" s="455">
        <v>0</v>
      </c>
      <c r="Q64" s="455">
        <v>0</v>
      </c>
      <c r="R64" s="455">
        <v>0</v>
      </c>
      <c r="S64" s="251">
        <f t="shared" ref="N64:AN64" si="168">S65+S66</f>
        <v>0</v>
      </c>
      <c r="T64" s="459">
        <v>0.46591199999999999</v>
      </c>
      <c r="U64" s="455">
        <v>0</v>
      </c>
      <c r="V64" s="455">
        <v>0</v>
      </c>
      <c r="W64" s="455">
        <v>2.5000000000000001E-2</v>
      </c>
      <c r="X64" s="455">
        <v>0</v>
      </c>
      <c r="Y64" s="455">
        <v>1</v>
      </c>
      <c r="Z64" s="251">
        <f t="shared" si="168"/>
        <v>0</v>
      </c>
      <c r="AA64" s="458">
        <v>0</v>
      </c>
      <c r="AB64" s="455">
        <v>0</v>
      </c>
      <c r="AC64" s="455">
        <v>0</v>
      </c>
      <c r="AD64" s="455">
        <v>0</v>
      </c>
      <c r="AE64" s="455">
        <v>0</v>
      </c>
      <c r="AF64" s="455">
        <v>0</v>
      </c>
      <c r="AG64" s="251">
        <f t="shared" si="168"/>
        <v>0</v>
      </c>
      <c r="AH64" s="458">
        <v>0</v>
      </c>
      <c r="AI64" s="455">
        <v>0</v>
      </c>
      <c r="AJ64" s="455">
        <v>0</v>
      </c>
      <c r="AK64" s="455">
        <v>0</v>
      </c>
      <c r="AL64" s="455">
        <v>0</v>
      </c>
      <c r="AM64" s="455">
        <v>0</v>
      </c>
      <c r="AN64" s="251">
        <f t="shared" si="168"/>
        <v>0</v>
      </c>
      <c r="AO64" s="255">
        <f t="shared" si="115"/>
        <v>0</v>
      </c>
      <c r="AP64" s="257">
        <f t="shared" si="67"/>
        <v>0</v>
      </c>
      <c r="AQ64" s="257">
        <f t="shared" si="68"/>
        <v>0</v>
      </c>
      <c r="AR64" s="257">
        <f t="shared" si="69"/>
        <v>0</v>
      </c>
      <c r="AS64" s="257">
        <f t="shared" si="70"/>
        <v>0</v>
      </c>
      <c r="AT64" s="257">
        <f t="shared" si="143"/>
        <v>0</v>
      </c>
      <c r="AU64" s="262">
        <v>0</v>
      </c>
      <c r="AV64" s="467">
        <v>0</v>
      </c>
      <c r="AW64" s="455">
        <v>0</v>
      </c>
      <c r="AX64" s="455">
        <v>0</v>
      </c>
      <c r="AY64" s="455">
        <v>0</v>
      </c>
      <c r="AZ64" s="455">
        <v>0</v>
      </c>
      <c r="BA64" s="455">
        <v>0</v>
      </c>
      <c r="BB64" s="251">
        <f t="shared" ref="BB64" si="169">BB65+BB66</f>
        <v>0</v>
      </c>
      <c r="BC64" s="467">
        <v>0</v>
      </c>
      <c r="BD64" s="455">
        <v>0</v>
      </c>
      <c r="BE64" s="455">
        <v>0</v>
      </c>
      <c r="BF64" s="455">
        <v>0</v>
      </c>
      <c r="BG64" s="455">
        <v>0</v>
      </c>
      <c r="BH64" s="455">
        <v>0</v>
      </c>
      <c r="BI64" s="251">
        <f t="shared" ref="BI64" si="170">BI65+BI66</f>
        <v>0</v>
      </c>
      <c r="BJ64" s="467">
        <v>0</v>
      </c>
      <c r="BK64" s="455">
        <v>0</v>
      </c>
      <c r="BL64" s="455">
        <v>0</v>
      </c>
      <c r="BM64" s="455">
        <v>0</v>
      </c>
      <c r="BN64" s="455">
        <v>0</v>
      </c>
      <c r="BO64" s="455">
        <v>0</v>
      </c>
      <c r="BP64" s="251">
        <f t="shared" ref="BP64" si="171">BP65+BP66</f>
        <v>0</v>
      </c>
      <c r="BQ64" s="467">
        <v>0</v>
      </c>
      <c r="BR64" s="455">
        <v>0</v>
      </c>
      <c r="BS64" s="455">
        <v>0</v>
      </c>
      <c r="BT64" s="455">
        <v>0</v>
      </c>
      <c r="BU64" s="455">
        <v>0</v>
      </c>
      <c r="BV64" s="455">
        <v>0</v>
      </c>
      <c r="BW64" s="262"/>
      <c r="BX64" s="262"/>
      <c r="BY64" s="263"/>
      <c r="BZ64" s="264"/>
      <c r="CA64" s="262"/>
      <c r="CB64" s="259"/>
    </row>
    <row r="65" spans="1:80" ht="26.25" customHeight="1" x14ac:dyDescent="0.2">
      <c r="A65" s="421" t="s">
        <v>1030</v>
      </c>
      <c r="B65" s="422" t="s">
        <v>1031</v>
      </c>
      <c r="C65" s="421" t="s">
        <v>1032</v>
      </c>
      <c r="D65" s="445">
        <f>0.460854/1.2</f>
        <v>0.38404500000000003</v>
      </c>
      <c r="E65" s="240">
        <v>0</v>
      </c>
      <c r="F65" s="254">
        <f t="shared" si="78"/>
        <v>0.38404500000000003</v>
      </c>
      <c r="G65" s="267">
        <f t="shared" si="56"/>
        <v>0</v>
      </c>
      <c r="H65" s="267">
        <f t="shared" si="57"/>
        <v>0</v>
      </c>
      <c r="I65" s="267">
        <f t="shared" si="58"/>
        <v>0</v>
      </c>
      <c r="J65" s="267">
        <f t="shared" si="59"/>
        <v>0</v>
      </c>
      <c r="K65" s="267">
        <f t="shared" si="60"/>
        <v>1</v>
      </c>
      <c r="L65" s="240">
        <v>0</v>
      </c>
      <c r="M65" s="467">
        <v>0</v>
      </c>
      <c r="N65" s="455">
        <v>0</v>
      </c>
      <c r="O65" s="455">
        <v>0</v>
      </c>
      <c r="P65" s="455">
        <v>0</v>
      </c>
      <c r="Q65" s="455">
        <v>0</v>
      </c>
      <c r="R65" s="455">
        <v>0</v>
      </c>
      <c r="S65" s="240">
        <v>0</v>
      </c>
      <c r="T65" s="459">
        <v>0.38404500000000003</v>
      </c>
      <c r="U65" s="455">
        <v>0</v>
      </c>
      <c r="V65" s="455">
        <v>0</v>
      </c>
      <c r="W65" s="455">
        <v>0</v>
      </c>
      <c r="X65" s="455">
        <v>0</v>
      </c>
      <c r="Y65" s="455">
        <v>1</v>
      </c>
      <c r="Z65" s="240">
        <v>0</v>
      </c>
      <c r="AA65" s="458">
        <v>0</v>
      </c>
      <c r="AB65" s="455">
        <v>0</v>
      </c>
      <c r="AC65" s="455">
        <v>0</v>
      </c>
      <c r="AD65" s="455">
        <v>0</v>
      </c>
      <c r="AE65" s="455">
        <v>0</v>
      </c>
      <c r="AF65" s="455">
        <v>0</v>
      </c>
      <c r="AG65" s="240">
        <v>0</v>
      </c>
      <c r="AH65" s="458">
        <v>0</v>
      </c>
      <c r="AI65" s="455">
        <v>0</v>
      </c>
      <c r="AJ65" s="455">
        <v>0</v>
      </c>
      <c r="AK65" s="455">
        <v>0</v>
      </c>
      <c r="AL65" s="455">
        <v>0</v>
      </c>
      <c r="AM65" s="455">
        <v>0</v>
      </c>
      <c r="AN65" s="270">
        <v>0</v>
      </c>
      <c r="AO65" s="254">
        <f t="shared" si="115"/>
        <v>0</v>
      </c>
      <c r="AP65" s="267">
        <f t="shared" si="67"/>
        <v>0</v>
      </c>
      <c r="AQ65" s="267">
        <f t="shared" si="68"/>
        <v>0</v>
      </c>
      <c r="AR65" s="267">
        <f t="shared" si="69"/>
        <v>0</v>
      </c>
      <c r="AS65" s="267">
        <f t="shared" si="70"/>
        <v>0</v>
      </c>
      <c r="AT65" s="267">
        <f t="shared" si="143"/>
        <v>0</v>
      </c>
      <c r="AU65" s="270">
        <v>0</v>
      </c>
      <c r="AV65" s="467">
        <v>0</v>
      </c>
      <c r="AW65" s="455">
        <v>0</v>
      </c>
      <c r="AX65" s="455">
        <v>0</v>
      </c>
      <c r="AY65" s="455">
        <v>0</v>
      </c>
      <c r="AZ65" s="455">
        <v>0</v>
      </c>
      <c r="BA65" s="455">
        <v>0</v>
      </c>
      <c r="BB65" s="270">
        <v>0</v>
      </c>
      <c r="BC65" s="467">
        <v>0</v>
      </c>
      <c r="BD65" s="455">
        <v>0</v>
      </c>
      <c r="BE65" s="455">
        <v>0</v>
      </c>
      <c r="BF65" s="455">
        <v>0</v>
      </c>
      <c r="BG65" s="455">
        <v>0</v>
      </c>
      <c r="BH65" s="455">
        <v>0</v>
      </c>
      <c r="BI65" s="270">
        <v>0</v>
      </c>
      <c r="BJ65" s="467">
        <v>0</v>
      </c>
      <c r="BK65" s="455">
        <v>0</v>
      </c>
      <c r="BL65" s="455">
        <v>0</v>
      </c>
      <c r="BM65" s="455">
        <v>0</v>
      </c>
      <c r="BN65" s="455">
        <v>0</v>
      </c>
      <c r="BO65" s="455">
        <v>0</v>
      </c>
      <c r="BP65" s="270"/>
      <c r="BQ65" s="467">
        <v>0</v>
      </c>
      <c r="BR65" s="455">
        <v>0</v>
      </c>
      <c r="BS65" s="455">
        <v>0</v>
      </c>
      <c r="BT65" s="455">
        <v>0</v>
      </c>
      <c r="BU65" s="455">
        <v>0</v>
      </c>
      <c r="BV65" s="455">
        <v>0</v>
      </c>
      <c r="BW65" s="270"/>
      <c r="BX65" s="270"/>
      <c r="BY65" s="234"/>
      <c r="BZ65" s="244"/>
      <c r="CA65" s="270"/>
      <c r="CB65" s="227"/>
    </row>
    <row r="66" spans="1:80" ht="24" customHeight="1" x14ac:dyDescent="0.2">
      <c r="A66" s="419" t="s">
        <v>929</v>
      </c>
      <c r="B66" s="420" t="s">
        <v>1033</v>
      </c>
      <c r="C66" s="419" t="s">
        <v>1034</v>
      </c>
      <c r="D66" s="444">
        <f>D67+D68+D69+D70</f>
        <v>1.59589</v>
      </c>
      <c r="E66" s="240">
        <v>0</v>
      </c>
      <c r="F66" s="254">
        <f t="shared" si="78"/>
        <v>1.59589</v>
      </c>
      <c r="G66" s="267">
        <f t="shared" si="56"/>
        <v>0</v>
      </c>
      <c r="H66" s="267">
        <f t="shared" si="57"/>
        <v>0</v>
      </c>
      <c r="I66" s="267">
        <f t="shared" si="58"/>
        <v>9.5000000000000001E-2</v>
      </c>
      <c r="J66" s="267">
        <f t="shared" si="59"/>
        <v>0</v>
      </c>
      <c r="K66" s="267">
        <f t="shared" si="60"/>
        <v>4</v>
      </c>
      <c r="L66" s="240">
        <v>0</v>
      </c>
      <c r="M66" s="469">
        <f t="shared" ref="M66:R66" si="172">M67+M68+M69+M70</f>
        <v>0</v>
      </c>
      <c r="N66" s="453">
        <f t="shared" si="172"/>
        <v>0</v>
      </c>
      <c r="O66" s="453">
        <f t="shared" si="172"/>
        <v>0</v>
      </c>
      <c r="P66" s="453">
        <f t="shared" si="172"/>
        <v>0</v>
      </c>
      <c r="Q66" s="453">
        <f t="shared" si="172"/>
        <v>0</v>
      </c>
      <c r="R66" s="453">
        <f t="shared" si="172"/>
        <v>0</v>
      </c>
      <c r="S66" s="240">
        <v>0</v>
      </c>
      <c r="T66" s="452">
        <f t="shared" ref="T66:Y66" si="173">T67+T68+T69+T70</f>
        <v>1.59589</v>
      </c>
      <c r="U66" s="453">
        <f t="shared" si="173"/>
        <v>0</v>
      </c>
      <c r="V66" s="453">
        <f t="shared" si="173"/>
        <v>0</v>
      </c>
      <c r="W66" s="453">
        <f t="shared" si="173"/>
        <v>9.5000000000000001E-2</v>
      </c>
      <c r="X66" s="453">
        <f t="shared" si="173"/>
        <v>0</v>
      </c>
      <c r="Y66" s="453">
        <f t="shared" si="173"/>
        <v>4</v>
      </c>
      <c r="Z66" s="240">
        <v>0</v>
      </c>
      <c r="AA66" s="452">
        <f t="shared" ref="AA66:AF66" si="174">AA67+AA68+AA69+AA70</f>
        <v>0</v>
      </c>
      <c r="AB66" s="453">
        <f t="shared" si="174"/>
        <v>0</v>
      </c>
      <c r="AC66" s="453">
        <f t="shared" si="174"/>
        <v>0</v>
      </c>
      <c r="AD66" s="453">
        <f t="shared" si="174"/>
        <v>0</v>
      </c>
      <c r="AE66" s="453">
        <f t="shared" si="174"/>
        <v>0</v>
      </c>
      <c r="AF66" s="453">
        <f t="shared" si="174"/>
        <v>0</v>
      </c>
      <c r="AG66" s="240">
        <v>0</v>
      </c>
      <c r="AH66" s="452">
        <f t="shared" ref="AH66:AM66" si="175">AH67+AH68+AH69+AH70</f>
        <v>0</v>
      </c>
      <c r="AI66" s="453">
        <f t="shared" si="175"/>
        <v>0</v>
      </c>
      <c r="AJ66" s="453">
        <f t="shared" si="175"/>
        <v>0</v>
      </c>
      <c r="AK66" s="453">
        <f t="shared" si="175"/>
        <v>0</v>
      </c>
      <c r="AL66" s="453">
        <f t="shared" si="175"/>
        <v>0</v>
      </c>
      <c r="AM66" s="453">
        <f t="shared" si="175"/>
        <v>0</v>
      </c>
      <c r="AN66" s="270">
        <v>0</v>
      </c>
      <c r="AO66" s="254">
        <f t="shared" si="115"/>
        <v>0</v>
      </c>
      <c r="AP66" s="267">
        <f t="shared" si="67"/>
        <v>0</v>
      </c>
      <c r="AQ66" s="267">
        <f t="shared" si="68"/>
        <v>0</v>
      </c>
      <c r="AR66" s="267">
        <f t="shared" si="69"/>
        <v>0</v>
      </c>
      <c r="AS66" s="267">
        <f t="shared" si="70"/>
        <v>0</v>
      </c>
      <c r="AT66" s="267">
        <f t="shared" si="143"/>
        <v>0</v>
      </c>
      <c r="AU66" s="270">
        <v>0</v>
      </c>
      <c r="AV66" s="469">
        <f t="shared" ref="AV66:BA66" si="176">AV67+AV68+AV69+AV70</f>
        <v>0</v>
      </c>
      <c r="AW66" s="453">
        <f t="shared" si="176"/>
        <v>0</v>
      </c>
      <c r="AX66" s="453">
        <f t="shared" si="176"/>
        <v>0</v>
      </c>
      <c r="AY66" s="453">
        <f t="shared" si="176"/>
        <v>0</v>
      </c>
      <c r="AZ66" s="453">
        <f t="shared" si="176"/>
        <v>0</v>
      </c>
      <c r="BA66" s="453">
        <f t="shared" si="176"/>
        <v>0</v>
      </c>
      <c r="BB66" s="270">
        <v>0</v>
      </c>
      <c r="BC66" s="469">
        <f t="shared" ref="BC66:BH66" si="177">BC67+BC68+BC69+BC70</f>
        <v>0</v>
      </c>
      <c r="BD66" s="453">
        <f t="shared" si="177"/>
        <v>0</v>
      </c>
      <c r="BE66" s="453">
        <f t="shared" si="177"/>
        <v>0</v>
      </c>
      <c r="BF66" s="453">
        <f t="shared" si="177"/>
        <v>0</v>
      </c>
      <c r="BG66" s="453">
        <f t="shared" si="177"/>
        <v>0</v>
      </c>
      <c r="BH66" s="453">
        <f t="shared" si="177"/>
        <v>0</v>
      </c>
      <c r="BI66" s="270">
        <v>0</v>
      </c>
      <c r="BJ66" s="469">
        <f t="shared" ref="BJ66:BO66" si="178">BJ67+BJ68+BJ69+BJ70</f>
        <v>0</v>
      </c>
      <c r="BK66" s="453">
        <f t="shared" si="178"/>
        <v>0</v>
      </c>
      <c r="BL66" s="453">
        <f t="shared" si="178"/>
        <v>0</v>
      </c>
      <c r="BM66" s="453">
        <f t="shared" si="178"/>
        <v>0</v>
      </c>
      <c r="BN66" s="453">
        <f t="shared" si="178"/>
        <v>0</v>
      </c>
      <c r="BO66" s="453">
        <f t="shared" si="178"/>
        <v>0</v>
      </c>
      <c r="BP66" s="270"/>
      <c r="BQ66" s="469">
        <f t="shared" ref="BQ66:BV66" si="179">BQ67+BQ68+BQ69+BQ70</f>
        <v>0</v>
      </c>
      <c r="BR66" s="453">
        <f t="shared" si="179"/>
        <v>0</v>
      </c>
      <c r="BS66" s="453">
        <f t="shared" si="179"/>
        <v>0</v>
      </c>
      <c r="BT66" s="453">
        <f t="shared" si="179"/>
        <v>0</v>
      </c>
      <c r="BU66" s="453">
        <f t="shared" si="179"/>
        <v>0</v>
      </c>
      <c r="BV66" s="453">
        <f t="shared" si="179"/>
        <v>0</v>
      </c>
      <c r="BW66" s="270"/>
      <c r="BX66" s="270"/>
      <c r="BY66" s="234"/>
      <c r="BZ66" s="244"/>
      <c r="CA66" s="270"/>
      <c r="CB66" s="227"/>
    </row>
    <row r="67" spans="1:80" s="260" customFormat="1" ht="30.75" customHeight="1" x14ac:dyDescent="0.2">
      <c r="A67" s="421" t="s">
        <v>930</v>
      </c>
      <c r="B67" s="422" t="s">
        <v>1035</v>
      </c>
      <c r="C67" s="421" t="s">
        <v>1036</v>
      </c>
      <c r="D67" s="447">
        <f>0.477492/1.2</f>
        <v>0.39791000000000004</v>
      </c>
      <c r="E67" s="261">
        <v>0</v>
      </c>
      <c r="F67" s="255">
        <f t="shared" si="78"/>
        <v>0.39790999999999999</v>
      </c>
      <c r="G67" s="257">
        <f t="shared" si="56"/>
        <v>0</v>
      </c>
      <c r="H67" s="257">
        <f t="shared" si="57"/>
        <v>0</v>
      </c>
      <c r="I67" s="257">
        <f t="shared" si="58"/>
        <v>0.03</v>
      </c>
      <c r="J67" s="257">
        <f t="shared" si="59"/>
        <v>0</v>
      </c>
      <c r="K67" s="266">
        <f t="shared" si="60"/>
        <v>1</v>
      </c>
      <c r="L67" s="250">
        <f t="shared" ref="L67" si="180">L68+L72</f>
        <v>0</v>
      </c>
      <c r="M67" s="467">
        <v>0</v>
      </c>
      <c r="N67" s="455">
        <v>0</v>
      </c>
      <c r="O67" s="455">
        <v>0</v>
      </c>
      <c r="P67" s="455">
        <v>0</v>
      </c>
      <c r="Q67" s="455">
        <v>0</v>
      </c>
      <c r="R67" s="455">
        <v>0</v>
      </c>
      <c r="S67" s="250">
        <f t="shared" ref="N67:AN67" si="181">S68+S72</f>
        <v>0</v>
      </c>
      <c r="T67" s="459">
        <v>0.39790999999999999</v>
      </c>
      <c r="U67" s="455">
        <v>0</v>
      </c>
      <c r="V67" s="455">
        <v>0</v>
      </c>
      <c r="W67" s="455">
        <v>0.03</v>
      </c>
      <c r="X67" s="455">
        <v>0</v>
      </c>
      <c r="Y67" s="455">
        <v>1</v>
      </c>
      <c r="Z67" s="250">
        <f t="shared" si="181"/>
        <v>0</v>
      </c>
      <c r="AA67" s="458">
        <v>0</v>
      </c>
      <c r="AB67" s="455">
        <v>0</v>
      </c>
      <c r="AC67" s="455">
        <v>0</v>
      </c>
      <c r="AD67" s="455">
        <v>0</v>
      </c>
      <c r="AE67" s="455">
        <v>0</v>
      </c>
      <c r="AF67" s="455">
        <v>0</v>
      </c>
      <c r="AG67" s="250">
        <f t="shared" si="181"/>
        <v>0</v>
      </c>
      <c r="AH67" s="458">
        <v>0</v>
      </c>
      <c r="AI67" s="455">
        <v>0</v>
      </c>
      <c r="AJ67" s="455">
        <v>0</v>
      </c>
      <c r="AK67" s="455">
        <v>0</v>
      </c>
      <c r="AL67" s="455">
        <v>0</v>
      </c>
      <c r="AM67" s="455">
        <v>0</v>
      </c>
      <c r="AN67" s="250">
        <f t="shared" si="181"/>
        <v>0</v>
      </c>
      <c r="AO67" s="255">
        <f t="shared" si="115"/>
        <v>0</v>
      </c>
      <c r="AP67" s="257">
        <f t="shared" si="67"/>
        <v>0</v>
      </c>
      <c r="AQ67" s="257">
        <f t="shared" si="68"/>
        <v>0</v>
      </c>
      <c r="AR67" s="257">
        <f t="shared" si="69"/>
        <v>0</v>
      </c>
      <c r="AS67" s="257">
        <f t="shared" si="70"/>
        <v>0</v>
      </c>
      <c r="AT67" s="266">
        <f t="shared" si="143"/>
        <v>0</v>
      </c>
      <c r="AU67" s="262">
        <v>0</v>
      </c>
      <c r="AV67" s="467">
        <v>0</v>
      </c>
      <c r="AW67" s="455">
        <v>0</v>
      </c>
      <c r="AX67" s="455">
        <v>0</v>
      </c>
      <c r="AY67" s="455">
        <v>0</v>
      </c>
      <c r="AZ67" s="455">
        <v>0</v>
      </c>
      <c r="BA67" s="455">
        <v>0</v>
      </c>
      <c r="BB67" s="250">
        <f t="shared" ref="BB67" si="182">BB68+BB72</f>
        <v>0</v>
      </c>
      <c r="BC67" s="467">
        <v>0</v>
      </c>
      <c r="BD67" s="455">
        <v>0</v>
      </c>
      <c r="BE67" s="455">
        <v>0</v>
      </c>
      <c r="BF67" s="455">
        <v>0</v>
      </c>
      <c r="BG67" s="455">
        <v>0</v>
      </c>
      <c r="BH67" s="455">
        <v>0</v>
      </c>
      <c r="BI67" s="250">
        <f t="shared" ref="BI67" si="183">BI68+BI72</f>
        <v>0</v>
      </c>
      <c r="BJ67" s="467">
        <v>0</v>
      </c>
      <c r="BK67" s="455">
        <v>0</v>
      </c>
      <c r="BL67" s="455">
        <v>0</v>
      </c>
      <c r="BM67" s="455">
        <v>0</v>
      </c>
      <c r="BN67" s="455">
        <v>0</v>
      </c>
      <c r="BO67" s="455">
        <v>0</v>
      </c>
      <c r="BP67" s="250">
        <f t="shared" ref="BP67" si="184">BP68+BP72</f>
        <v>0</v>
      </c>
      <c r="BQ67" s="467">
        <v>0</v>
      </c>
      <c r="BR67" s="455">
        <v>0</v>
      </c>
      <c r="BS67" s="455">
        <v>0</v>
      </c>
      <c r="BT67" s="455">
        <v>0</v>
      </c>
      <c r="BU67" s="455">
        <v>0</v>
      </c>
      <c r="BV67" s="455">
        <v>0</v>
      </c>
      <c r="BW67" s="262"/>
      <c r="BX67" s="262"/>
      <c r="BY67" s="263"/>
      <c r="BZ67" s="264"/>
      <c r="CA67" s="262"/>
      <c r="CB67" s="259"/>
    </row>
    <row r="68" spans="1:80" s="260" customFormat="1" ht="27" customHeight="1" x14ac:dyDescent="0.2">
      <c r="A68" s="421" t="s">
        <v>931</v>
      </c>
      <c r="B68" s="422" t="s">
        <v>1037</v>
      </c>
      <c r="C68" s="421" t="s">
        <v>1038</v>
      </c>
      <c r="D68" s="440">
        <f>0.4728396/1.2</f>
        <v>0.39403300000000002</v>
      </c>
      <c r="E68" s="250">
        <f t="shared" ref="E68:E69" si="185">E69</f>
        <v>0</v>
      </c>
      <c r="F68" s="255">
        <f t="shared" si="78"/>
        <v>0.39403300000000002</v>
      </c>
      <c r="G68" s="257">
        <f t="shared" si="56"/>
        <v>0</v>
      </c>
      <c r="H68" s="257">
        <f t="shared" si="57"/>
        <v>0</v>
      </c>
      <c r="I68" s="257">
        <f t="shared" si="58"/>
        <v>0.03</v>
      </c>
      <c r="J68" s="257">
        <f t="shared" si="59"/>
        <v>0</v>
      </c>
      <c r="K68" s="271">
        <f t="shared" si="60"/>
        <v>1</v>
      </c>
      <c r="L68" s="250">
        <f t="shared" ref="L68" si="186">L69+L70+L71</f>
        <v>0</v>
      </c>
      <c r="M68" s="467">
        <v>0</v>
      </c>
      <c r="N68" s="455">
        <v>0</v>
      </c>
      <c r="O68" s="455">
        <v>0</v>
      </c>
      <c r="P68" s="455">
        <v>0</v>
      </c>
      <c r="Q68" s="455">
        <v>0</v>
      </c>
      <c r="R68" s="455">
        <v>0</v>
      </c>
      <c r="S68" s="250">
        <f t="shared" ref="N68:AN68" si="187">S69+S70+S71</f>
        <v>0</v>
      </c>
      <c r="T68" s="459">
        <v>0.39403300000000002</v>
      </c>
      <c r="U68" s="455">
        <v>0</v>
      </c>
      <c r="V68" s="455">
        <v>0</v>
      </c>
      <c r="W68" s="455">
        <v>0.03</v>
      </c>
      <c r="X68" s="455">
        <v>0</v>
      </c>
      <c r="Y68" s="455">
        <v>1</v>
      </c>
      <c r="Z68" s="250">
        <f t="shared" si="187"/>
        <v>0</v>
      </c>
      <c r="AA68" s="458">
        <v>0</v>
      </c>
      <c r="AB68" s="455">
        <v>0</v>
      </c>
      <c r="AC68" s="455">
        <v>0</v>
      </c>
      <c r="AD68" s="455">
        <v>0</v>
      </c>
      <c r="AE68" s="455">
        <v>0</v>
      </c>
      <c r="AF68" s="455">
        <v>0</v>
      </c>
      <c r="AG68" s="250">
        <f t="shared" si="187"/>
        <v>0</v>
      </c>
      <c r="AH68" s="458">
        <v>0</v>
      </c>
      <c r="AI68" s="455">
        <v>0</v>
      </c>
      <c r="AJ68" s="455">
        <v>0</v>
      </c>
      <c r="AK68" s="455">
        <v>0</v>
      </c>
      <c r="AL68" s="455">
        <v>0</v>
      </c>
      <c r="AM68" s="455">
        <v>0</v>
      </c>
      <c r="AN68" s="250">
        <f t="shared" si="187"/>
        <v>0</v>
      </c>
      <c r="AO68" s="255">
        <f t="shared" si="115"/>
        <v>0</v>
      </c>
      <c r="AP68" s="257">
        <f t="shared" si="67"/>
        <v>0</v>
      </c>
      <c r="AQ68" s="257">
        <f t="shared" si="68"/>
        <v>0</v>
      </c>
      <c r="AR68" s="257">
        <f t="shared" si="69"/>
        <v>0</v>
      </c>
      <c r="AS68" s="257">
        <f t="shared" si="70"/>
        <v>0</v>
      </c>
      <c r="AT68" s="271">
        <f t="shared" si="143"/>
        <v>0</v>
      </c>
      <c r="AU68" s="250">
        <f t="shared" ref="AU68:BP69" si="188">AU69</f>
        <v>0</v>
      </c>
      <c r="AV68" s="467">
        <v>0</v>
      </c>
      <c r="AW68" s="455">
        <v>0</v>
      </c>
      <c r="AX68" s="455">
        <v>0</v>
      </c>
      <c r="AY68" s="455">
        <v>0</v>
      </c>
      <c r="AZ68" s="455">
        <v>0</v>
      </c>
      <c r="BA68" s="455">
        <v>0</v>
      </c>
      <c r="BB68" s="250">
        <f t="shared" ref="BB68" si="189">BB69+BB70+BB71</f>
        <v>0</v>
      </c>
      <c r="BC68" s="467">
        <v>0</v>
      </c>
      <c r="BD68" s="455">
        <v>0</v>
      </c>
      <c r="BE68" s="455">
        <v>0</v>
      </c>
      <c r="BF68" s="455">
        <v>0</v>
      </c>
      <c r="BG68" s="455">
        <v>0</v>
      </c>
      <c r="BH68" s="455">
        <v>0</v>
      </c>
      <c r="BI68" s="250">
        <f t="shared" ref="BI68" si="190">BI69+BI70+BI71</f>
        <v>0</v>
      </c>
      <c r="BJ68" s="467">
        <v>0</v>
      </c>
      <c r="BK68" s="455">
        <v>0</v>
      </c>
      <c r="BL68" s="455">
        <v>0</v>
      </c>
      <c r="BM68" s="455">
        <v>0</v>
      </c>
      <c r="BN68" s="455">
        <v>0</v>
      </c>
      <c r="BO68" s="455">
        <v>0</v>
      </c>
      <c r="BP68" s="250">
        <f t="shared" ref="BP68" si="191">BP69+BP70+BP71</f>
        <v>0</v>
      </c>
      <c r="BQ68" s="467">
        <v>0</v>
      </c>
      <c r="BR68" s="455">
        <v>0</v>
      </c>
      <c r="BS68" s="455">
        <v>0</v>
      </c>
      <c r="BT68" s="455">
        <v>0</v>
      </c>
      <c r="BU68" s="455">
        <v>0</v>
      </c>
      <c r="BV68" s="455">
        <v>0</v>
      </c>
      <c r="BW68" s="258"/>
      <c r="BX68" s="258"/>
      <c r="BY68" s="258"/>
      <c r="BZ68" s="258"/>
      <c r="CA68" s="258"/>
      <c r="CB68" s="259"/>
    </row>
    <row r="69" spans="1:80" ht="24" customHeight="1" x14ac:dyDescent="0.2">
      <c r="A69" s="421" t="s">
        <v>1039</v>
      </c>
      <c r="B69" s="422" t="s">
        <v>1040</v>
      </c>
      <c r="C69" s="421" t="s">
        <v>1041</v>
      </c>
      <c r="D69" s="445">
        <f>0.4735572/1.2</f>
        <v>0.39463100000000001</v>
      </c>
      <c r="E69" s="242">
        <f t="shared" si="185"/>
        <v>0</v>
      </c>
      <c r="F69" s="254">
        <f t="shared" si="78"/>
        <v>0.39463100000000001</v>
      </c>
      <c r="G69" s="241">
        <f t="shared" si="56"/>
        <v>0</v>
      </c>
      <c r="H69" s="241">
        <f t="shared" si="57"/>
        <v>0</v>
      </c>
      <c r="I69" s="241">
        <f t="shared" si="58"/>
        <v>0</v>
      </c>
      <c r="J69" s="241">
        <f t="shared" si="59"/>
        <v>0</v>
      </c>
      <c r="K69" s="246">
        <f t="shared" si="60"/>
        <v>1</v>
      </c>
      <c r="L69" s="240">
        <v>0</v>
      </c>
      <c r="M69" s="467">
        <v>0</v>
      </c>
      <c r="N69" s="455">
        <v>0</v>
      </c>
      <c r="O69" s="455">
        <v>0</v>
      </c>
      <c r="P69" s="455">
        <v>0</v>
      </c>
      <c r="Q69" s="455">
        <v>0</v>
      </c>
      <c r="R69" s="455">
        <v>0</v>
      </c>
      <c r="S69" s="240">
        <v>0</v>
      </c>
      <c r="T69" s="459">
        <v>0.39463100000000001</v>
      </c>
      <c r="U69" s="455">
        <v>0</v>
      </c>
      <c r="V69" s="455">
        <v>0</v>
      </c>
      <c r="W69" s="455">
        <v>0</v>
      </c>
      <c r="X69" s="455">
        <v>0</v>
      </c>
      <c r="Y69" s="455">
        <v>1</v>
      </c>
      <c r="Z69" s="240">
        <v>0</v>
      </c>
      <c r="AA69" s="458">
        <v>0</v>
      </c>
      <c r="AB69" s="455">
        <v>0</v>
      </c>
      <c r="AC69" s="455">
        <v>0</v>
      </c>
      <c r="AD69" s="455">
        <v>0</v>
      </c>
      <c r="AE69" s="455">
        <v>0</v>
      </c>
      <c r="AF69" s="455">
        <v>0</v>
      </c>
      <c r="AG69" s="240">
        <v>0</v>
      </c>
      <c r="AH69" s="458">
        <v>0</v>
      </c>
      <c r="AI69" s="455">
        <v>0</v>
      </c>
      <c r="AJ69" s="455">
        <v>0</v>
      </c>
      <c r="AK69" s="455">
        <v>0</v>
      </c>
      <c r="AL69" s="455">
        <v>0</v>
      </c>
      <c r="AM69" s="455">
        <v>0</v>
      </c>
      <c r="AN69" s="240">
        <v>0</v>
      </c>
      <c r="AO69" s="254">
        <f t="shared" si="115"/>
        <v>0</v>
      </c>
      <c r="AP69" s="241">
        <f t="shared" si="67"/>
        <v>0</v>
      </c>
      <c r="AQ69" s="241">
        <f t="shared" si="68"/>
        <v>0</v>
      </c>
      <c r="AR69" s="241">
        <f t="shared" si="69"/>
        <v>0</v>
      </c>
      <c r="AS69" s="241">
        <f t="shared" si="70"/>
        <v>0</v>
      </c>
      <c r="AT69" s="246">
        <f t="shared" si="143"/>
        <v>0</v>
      </c>
      <c r="AU69" s="242">
        <f t="shared" si="188"/>
        <v>0</v>
      </c>
      <c r="AV69" s="467">
        <v>0</v>
      </c>
      <c r="AW69" s="455">
        <v>0</v>
      </c>
      <c r="AX69" s="455">
        <v>0</v>
      </c>
      <c r="AY69" s="455">
        <v>0</v>
      </c>
      <c r="AZ69" s="455">
        <v>0</v>
      </c>
      <c r="BA69" s="455">
        <v>0</v>
      </c>
      <c r="BB69" s="248">
        <f t="shared" si="188"/>
        <v>0</v>
      </c>
      <c r="BC69" s="467">
        <v>0</v>
      </c>
      <c r="BD69" s="455">
        <v>0</v>
      </c>
      <c r="BE69" s="455">
        <v>0</v>
      </c>
      <c r="BF69" s="455">
        <v>0</v>
      </c>
      <c r="BG69" s="455">
        <v>0</v>
      </c>
      <c r="BH69" s="455">
        <v>0</v>
      </c>
      <c r="BI69" s="248">
        <f t="shared" si="188"/>
        <v>0</v>
      </c>
      <c r="BJ69" s="467">
        <v>0</v>
      </c>
      <c r="BK69" s="455">
        <v>0</v>
      </c>
      <c r="BL69" s="455">
        <v>0</v>
      </c>
      <c r="BM69" s="455">
        <v>0</v>
      </c>
      <c r="BN69" s="455">
        <v>0</v>
      </c>
      <c r="BO69" s="455">
        <v>0</v>
      </c>
      <c r="BP69" s="248">
        <f t="shared" si="188"/>
        <v>0</v>
      </c>
      <c r="BQ69" s="467">
        <v>0</v>
      </c>
      <c r="BR69" s="455">
        <v>0</v>
      </c>
      <c r="BS69" s="455">
        <v>0</v>
      </c>
      <c r="BT69" s="455">
        <v>0</v>
      </c>
      <c r="BU69" s="455">
        <v>0</v>
      </c>
      <c r="BV69" s="455">
        <v>0</v>
      </c>
      <c r="BW69" s="238"/>
      <c r="BX69" s="238"/>
      <c r="BY69" s="277">
        <f>AO69-F69</f>
        <v>-0.39463100000000001</v>
      </c>
      <c r="BZ69" s="278">
        <f>IF(F69=0,"0,00",BY69/F69*100)</f>
        <v>-100</v>
      </c>
      <c r="CA69" s="238"/>
      <c r="CB69" s="227"/>
    </row>
    <row r="70" spans="1:80" ht="30" customHeight="1" x14ac:dyDescent="0.2">
      <c r="A70" s="421" t="s">
        <v>1042</v>
      </c>
      <c r="B70" s="422" t="s">
        <v>1043</v>
      </c>
      <c r="C70" s="421" t="s">
        <v>1044</v>
      </c>
      <c r="D70" s="445">
        <f>0.4911792/1.2</f>
        <v>0.40931600000000001</v>
      </c>
      <c r="E70" s="240">
        <v>0</v>
      </c>
      <c r="F70" s="254">
        <f t="shared" si="78"/>
        <v>0.40931600000000001</v>
      </c>
      <c r="G70" s="241">
        <f t="shared" si="56"/>
        <v>0</v>
      </c>
      <c r="H70" s="241">
        <f t="shared" si="57"/>
        <v>0</v>
      </c>
      <c r="I70" s="241">
        <f t="shared" si="58"/>
        <v>3.5000000000000003E-2</v>
      </c>
      <c r="J70" s="241">
        <f t="shared" si="59"/>
        <v>0</v>
      </c>
      <c r="K70" s="246">
        <f t="shared" si="60"/>
        <v>1</v>
      </c>
      <c r="L70" s="240">
        <v>0</v>
      </c>
      <c r="M70" s="467">
        <v>0</v>
      </c>
      <c r="N70" s="455">
        <v>0</v>
      </c>
      <c r="O70" s="455">
        <v>0</v>
      </c>
      <c r="P70" s="455">
        <v>0</v>
      </c>
      <c r="Q70" s="455">
        <v>0</v>
      </c>
      <c r="R70" s="455">
        <v>0</v>
      </c>
      <c r="S70" s="240">
        <v>0</v>
      </c>
      <c r="T70" s="459">
        <v>0.40931600000000001</v>
      </c>
      <c r="U70" s="455">
        <v>0</v>
      </c>
      <c r="V70" s="455">
        <v>0</v>
      </c>
      <c r="W70" s="455">
        <v>3.5000000000000003E-2</v>
      </c>
      <c r="X70" s="455">
        <v>0</v>
      </c>
      <c r="Y70" s="455">
        <v>1</v>
      </c>
      <c r="Z70" s="240">
        <v>0</v>
      </c>
      <c r="AA70" s="458">
        <v>0</v>
      </c>
      <c r="AB70" s="455">
        <v>0</v>
      </c>
      <c r="AC70" s="455">
        <v>0</v>
      </c>
      <c r="AD70" s="455">
        <v>0</v>
      </c>
      <c r="AE70" s="455">
        <v>0</v>
      </c>
      <c r="AF70" s="455">
        <v>0</v>
      </c>
      <c r="AG70" s="240">
        <v>0</v>
      </c>
      <c r="AH70" s="458">
        <v>0</v>
      </c>
      <c r="AI70" s="455">
        <v>0</v>
      </c>
      <c r="AJ70" s="455">
        <v>0</v>
      </c>
      <c r="AK70" s="455">
        <v>0</v>
      </c>
      <c r="AL70" s="455">
        <v>0</v>
      </c>
      <c r="AM70" s="455">
        <v>0</v>
      </c>
      <c r="AN70" s="239">
        <v>0</v>
      </c>
      <c r="AO70" s="254">
        <f t="shared" si="115"/>
        <v>0</v>
      </c>
      <c r="AP70" s="241">
        <f t="shared" si="67"/>
        <v>0</v>
      </c>
      <c r="AQ70" s="241">
        <f t="shared" si="68"/>
        <v>0</v>
      </c>
      <c r="AR70" s="241">
        <f t="shared" si="69"/>
        <v>0</v>
      </c>
      <c r="AS70" s="241">
        <f t="shared" si="70"/>
        <v>0</v>
      </c>
      <c r="AT70" s="246">
        <f t="shared" si="143"/>
        <v>0</v>
      </c>
      <c r="AU70" s="239">
        <v>0</v>
      </c>
      <c r="AV70" s="467">
        <v>0</v>
      </c>
      <c r="AW70" s="455">
        <v>0</v>
      </c>
      <c r="AX70" s="455">
        <v>0</v>
      </c>
      <c r="AY70" s="455">
        <v>0</v>
      </c>
      <c r="AZ70" s="455">
        <v>0</v>
      </c>
      <c r="BA70" s="455">
        <v>0</v>
      </c>
      <c r="BB70" s="239">
        <v>0</v>
      </c>
      <c r="BC70" s="467">
        <v>0</v>
      </c>
      <c r="BD70" s="455">
        <v>0</v>
      </c>
      <c r="BE70" s="455">
        <v>0</v>
      </c>
      <c r="BF70" s="455">
        <v>0</v>
      </c>
      <c r="BG70" s="455">
        <v>0</v>
      </c>
      <c r="BH70" s="455">
        <v>0</v>
      </c>
      <c r="BI70" s="239">
        <v>0</v>
      </c>
      <c r="BJ70" s="467">
        <v>0</v>
      </c>
      <c r="BK70" s="455">
        <v>0</v>
      </c>
      <c r="BL70" s="455">
        <v>0</v>
      </c>
      <c r="BM70" s="455">
        <v>0</v>
      </c>
      <c r="BN70" s="455">
        <v>0</v>
      </c>
      <c r="BO70" s="455">
        <v>0</v>
      </c>
      <c r="BP70" s="239"/>
      <c r="BQ70" s="467">
        <v>0</v>
      </c>
      <c r="BR70" s="455">
        <v>0</v>
      </c>
      <c r="BS70" s="455">
        <v>0</v>
      </c>
      <c r="BT70" s="455">
        <v>0</v>
      </c>
      <c r="BU70" s="455">
        <v>0</v>
      </c>
      <c r="BV70" s="455">
        <v>0</v>
      </c>
      <c r="BW70" s="239"/>
      <c r="BX70" s="239"/>
      <c r="BY70" s="234"/>
      <c r="BZ70" s="244"/>
      <c r="CA70" s="239"/>
      <c r="CB70" s="227"/>
    </row>
    <row r="71" spans="1:80" ht="36" customHeight="1" x14ac:dyDescent="0.2">
      <c r="A71" s="419" t="s">
        <v>932</v>
      </c>
      <c r="B71" s="420" t="s">
        <v>1045</v>
      </c>
      <c r="C71" s="419" t="s">
        <v>1046</v>
      </c>
      <c r="D71" s="444">
        <f>D72+D73+D74</f>
        <v>3.7935622000000002</v>
      </c>
      <c r="E71" s="242">
        <f t="shared" ref="E71:R72" si="192">E72</f>
        <v>0</v>
      </c>
      <c r="F71" s="254">
        <f t="shared" si="78"/>
        <v>3.7935622000000002</v>
      </c>
      <c r="G71" s="241">
        <f t="shared" si="56"/>
        <v>0.75</v>
      </c>
      <c r="H71" s="241">
        <f t="shared" si="57"/>
        <v>0</v>
      </c>
      <c r="I71" s="241">
        <f t="shared" si="58"/>
        <v>2.3149999999999999</v>
      </c>
      <c r="J71" s="241">
        <f t="shared" si="59"/>
        <v>0</v>
      </c>
      <c r="K71" s="246">
        <f t="shared" si="60"/>
        <v>3</v>
      </c>
      <c r="L71" s="240">
        <v>0</v>
      </c>
      <c r="M71" s="469">
        <f t="shared" ref="M71:R71" si="193">M72+M73+M74</f>
        <v>0</v>
      </c>
      <c r="N71" s="460">
        <f t="shared" si="193"/>
        <v>0</v>
      </c>
      <c r="O71" s="460">
        <f t="shared" si="193"/>
        <v>0</v>
      </c>
      <c r="P71" s="460">
        <f t="shared" si="193"/>
        <v>0</v>
      </c>
      <c r="Q71" s="460">
        <f t="shared" si="193"/>
        <v>0</v>
      </c>
      <c r="R71" s="460">
        <f t="shared" si="193"/>
        <v>0</v>
      </c>
      <c r="S71" s="240">
        <v>0</v>
      </c>
      <c r="T71" s="452">
        <f t="shared" ref="T71:Y71" si="194">T72+T73+T74</f>
        <v>0</v>
      </c>
      <c r="U71" s="460">
        <f t="shared" si="194"/>
        <v>0</v>
      </c>
      <c r="V71" s="460">
        <f t="shared" si="194"/>
        <v>0</v>
      </c>
      <c r="W71" s="460">
        <f t="shared" si="194"/>
        <v>0</v>
      </c>
      <c r="X71" s="460">
        <f t="shared" si="194"/>
        <v>0</v>
      </c>
      <c r="Y71" s="460">
        <f t="shared" si="194"/>
        <v>0</v>
      </c>
      <c r="Z71" s="240">
        <v>0</v>
      </c>
      <c r="AA71" s="452">
        <f>AA72+AA73+AA74</f>
        <v>3.7935622000000002</v>
      </c>
      <c r="AB71" s="460">
        <f t="shared" ref="AB71:AF71" si="195">AB72+AB73+AB74</f>
        <v>0.75</v>
      </c>
      <c r="AC71" s="460">
        <f t="shared" si="195"/>
        <v>0</v>
      </c>
      <c r="AD71" s="460">
        <f t="shared" si="195"/>
        <v>2.3149999999999999</v>
      </c>
      <c r="AE71" s="460">
        <f t="shared" si="195"/>
        <v>0</v>
      </c>
      <c r="AF71" s="460">
        <f t="shared" si="195"/>
        <v>3</v>
      </c>
      <c r="AG71" s="240">
        <v>0</v>
      </c>
      <c r="AH71" s="452">
        <f t="shared" ref="AH71:AM71" si="196">AH72+AH73+AH74</f>
        <v>0</v>
      </c>
      <c r="AI71" s="460">
        <f t="shared" si="196"/>
        <v>0</v>
      </c>
      <c r="AJ71" s="460">
        <f t="shared" si="196"/>
        <v>0</v>
      </c>
      <c r="AK71" s="460">
        <f t="shared" si="196"/>
        <v>0</v>
      </c>
      <c r="AL71" s="460">
        <f t="shared" si="196"/>
        <v>0</v>
      </c>
      <c r="AM71" s="460">
        <f t="shared" si="196"/>
        <v>0</v>
      </c>
      <c r="AN71" s="240">
        <v>0</v>
      </c>
      <c r="AO71" s="254">
        <f t="shared" si="115"/>
        <v>0</v>
      </c>
      <c r="AP71" s="241">
        <f t="shared" si="67"/>
        <v>0</v>
      </c>
      <c r="AQ71" s="241">
        <f t="shared" si="68"/>
        <v>0</v>
      </c>
      <c r="AR71" s="241">
        <f t="shared" si="69"/>
        <v>0</v>
      </c>
      <c r="AS71" s="241">
        <f t="shared" si="70"/>
        <v>0</v>
      </c>
      <c r="AT71" s="246">
        <f t="shared" si="143"/>
        <v>0</v>
      </c>
      <c r="AU71" s="242">
        <f t="shared" ref="S71:BV72" si="197">AU72</f>
        <v>0</v>
      </c>
      <c r="AV71" s="469">
        <f t="shared" ref="AV71:BA71" si="198">AV72+AV73+AV74</f>
        <v>0</v>
      </c>
      <c r="AW71" s="460">
        <f t="shared" si="198"/>
        <v>0</v>
      </c>
      <c r="AX71" s="460">
        <f t="shared" si="198"/>
        <v>0</v>
      </c>
      <c r="AY71" s="460">
        <f t="shared" si="198"/>
        <v>0</v>
      </c>
      <c r="AZ71" s="460">
        <f t="shared" si="198"/>
        <v>0</v>
      </c>
      <c r="BA71" s="460">
        <f t="shared" si="198"/>
        <v>0</v>
      </c>
      <c r="BB71" s="242">
        <f t="shared" si="197"/>
        <v>0</v>
      </c>
      <c r="BC71" s="469">
        <f t="shared" ref="BC71:BH71" si="199">BC72+BC73+BC74</f>
        <v>0</v>
      </c>
      <c r="BD71" s="460">
        <f t="shared" si="199"/>
        <v>0</v>
      </c>
      <c r="BE71" s="460">
        <f t="shared" si="199"/>
        <v>0</v>
      </c>
      <c r="BF71" s="460">
        <f t="shared" si="199"/>
        <v>0</v>
      </c>
      <c r="BG71" s="460">
        <f t="shared" si="199"/>
        <v>0</v>
      </c>
      <c r="BH71" s="460">
        <f t="shared" si="199"/>
        <v>0</v>
      </c>
      <c r="BI71" s="242">
        <f t="shared" si="197"/>
        <v>0</v>
      </c>
      <c r="BJ71" s="469">
        <f t="shared" ref="BJ71:BO71" si="200">BJ72+BJ73+BJ74</f>
        <v>0</v>
      </c>
      <c r="BK71" s="460">
        <f t="shared" si="200"/>
        <v>0</v>
      </c>
      <c r="BL71" s="460">
        <f t="shared" si="200"/>
        <v>0</v>
      </c>
      <c r="BM71" s="460">
        <f t="shared" si="200"/>
        <v>0</v>
      </c>
      <c r="BN71" s="460">
        <f t="shared" si="200"/>
        <v>0</v>
      </c>
      <c r="BO71" s="460">
        <f t="shared" si="200"/>
        <v>0</v>
      </c>
      <c r="BP71" s="242">
        <f t="shared" si="197"/>
        <v>0</v>
      </c>
      <c r="BQ71" s="469">
        <f t="shared" ref="BQ71:BV71" si="201">BQ72+BQ73+BQ74</f>
        <v>0</v>
      </c>
      <c r="BR71" s="460">
        <f t="shared" si="201"/>
        <v>0</v>
      </c>
      <c r="BS71" s="460">
        <f t="shared" si="201"/>
        <v>0</v>
      </c>
      <c r="BT71" s="460">
        <f t="shared" si="201"/>
        <v>0</v>
      </c>
      <c r="BU71" s="460">
        <f t="shared" si="201"/>
        <v>0</v>
      </c>
      <c r="BV71" s="460">
        <f t="shared" si="201"/>
        <v>0</v>
      </c>
      <c r="BW71" s="238"/>
      <c r="BX71" s="238"/>
      <c r="BY71" s="277">
        <f>AO71-F71</f>
        <v>-3.7935622000000002</v>
      </c>
      <c r="BZ71" s="278">
        <f>IF(F71=0,"0,00",BY71/F71*100)</f>
        <v>-100</v>
      </c>
      <c r="CA71" s="238"/>
      <c r="CB71" s="227"/>
    </row>
    <row r="72" spans="1:80" s="260" customFormat="1" ht="30" customHeight="1" x14ac:dyDescent="0.2">
      <c r="A72" s="421" t="s">
        <v>933</v>
      </c>
      <c r="B72" s="422" t="s">
        <v>1047</v>
      </c>
      <c r="C72" s="421" t="s">
        <v>1048</v>
      </c>
      <c r="D72" s="440">
        <f>2.91990324/1.2</f>
        <v>2.4332527000000002</v>
      </c>
      <c r="E72" s="250">
        <f t="shared" ref="E72" si="202">E73+E74</f>
        <v>0</v>
      </c>
      <c r="F72" s="255">
        <f t="shared" si="78"/>
        <v>2.4332527000000002</v>
      </c>
      <c r="G72" s="257">
        <f t="shared" si="56"/>
        <v>0.25</v>
      </c>
      <c r="H72" s="257">
        <f t="shared" si="57"/>
        <v>0</v>
      </c>
      <c r="I72" s="257">
        <f t="shared" si="58"/>
        <v>1.8049999999999999</v>
      </c>
      <c r="J72" s="257">
        <f t="shared" si="59"/>
        <v>0</v>
      </c>
      <c r="K72" s="271">
        <f t="shared" si="60"/>
        <v>1</v>
      </c>
      <c r="L72" s="250">
        <f t="shared" si="192"/>
        <v>0</v>
      </c>
      <c r="M72" s="467">
        <v>0</v>
      </c>
      <c r="N72" s="461">
        <v>0</v>
      </c>
      <c r="O72" s="461">
        <v>0</v>
      </c>
      <c r="P72" s="461">
        <v>0</v>
      </c>
      <c r="Q72" s="461">
        <v>0</v>
      </c>
      <c r="R72" s="461">
        <v>0</v>
      </c>
      <c r="S72" s="250">
        <f t="shared" si="197"/>
        <v>0</v>
      </c>
      <c r="T72" s="459">
        <v>0</v>
      </c>
      <c r="U72" s="461">
        <v>0</v>
      </c>
      <c r="V72" s="461">
        <v>0</v>
      </c>
      <c r="W72" s="461">
        <v>0</v>
      </c>
      <c r="X72" s="461">
        <v>0</v>
      </c>
      <c r="Y72" s="461">
        <v>0</v>
      </c>
      <c r="Z72" s="250">
        <f t="shared" si="197"/>
        <v>0</v>
      </c>
      <c r="AA72" s="458">
        <v>2.4332527000000002</v>
      </c>
      <c r="AB72" s="461">
        <v>0.25</v>
      </c>
      <c r="AC72" s="461">
        <v>0</v>
      </c>
      <c r="AD72" s="461">
        <v>1.8049999999999999</v>
      </c>
      <c r="AE72" s="461">
        <v>0</v>
      </c>
      <c r="AF72" s="461">
        <v>1</v>
      </c>
      <c r="AG72" s="250">
        <f t="shared" si="197"/>
        <v>0</v>
      </c>
      <c r="AH72" s="458">
        <v>0</v>
      </c>
      <c r="AI72" s="461">
        <v>0</v>
      </c>
      <c r="AJ72" s="461">
        <v>0</v>
      </c>
      <c r="AK72" s="461">
        <v>0</v>
      </c>
      <c r="AL72" s="461">
        <v>0</v>
      </c>
      <c r="AM72" s="461">
        <v>0</v>
      </c>
      <c r="AN72" s="250">
        <f t="shared" si="197"/>
        <v>0</v>
      </c>
      <c r="AO72" s="255">
        <f t="shared" si="115"/>
        <v>0</v>
      </c>
      <c r="AP72" s="257">
        <f t="shared" si="67"/>
        <v>0</v>
      </c>
      <c r="AQ72" s="257">
        <f t="shared" si="68"/>
        <v>0</v>
      </c>
      <c r="AR72" s="257">
        <f t="shared" si="69"/>
        <v>0</v>
      </c>
      <c r="AS72" s="257">
        <f t="shared" si="70"/>
        <v>0</v>
      </c>
      <c r="AT72" s="271">
        <f t="shared" si="143"/>
        <v>0</v>
      </c>
      <c r="AU72" s="250">
        <f t="shared" ref="AU72" si="203">AU73+AU74</f>
        <v>0</v>
      </c>
      <c r="AV72" s="467">
        <v>0</v>
      </c>
      <c r="AW72" s="461">
        <v>0</v>
      </c>
      <c r="AX72" s="461">
        <v>0</v>
      </c>
      <c r="AY72" s="461">
        <v>0</v>
      </c>
      <c r="AZ72" s="461">
        <v>0</v>
      </c>
      <c r="BA72" s="461">
        <v>0</v>
      </c>
      <c r="BB72" s="250">
        <f t="shared" si="197"/>
        <v>0</v>
      </c>
      <c r="BC72" s="467">
        <v>0</v>
      </c>
      <c r="BD72" s="461">
        <v>0</v>
      </c>
      <c r="BE72" s="461">
        <v>0</v>
      </c>
      <c r="BF72" s="461">
        <v>0</v>
      </c>
      <c r="BG72" s="461">
        <v>0</v>
      </c>
      <c r="BH72" s="461">
        <v>0</v>
      </c>
      <c r="BI72" s="250">
        <f t="shared" si="197"/>
        <v>0</v>
      </c>
      <c r="BJ72" s="467">
        <v>0</v>
      </c>
      <c r="BK72" s="461">
        <v>0</v>
      </c>
      <c r="BL72" s="461">
        <v>0</v>
      </c>
      <c r="BM72" s="461">
        <v>0</v>
      </c>
      <c r="BN72" s="461">
        <v>0</v>
      </c>
      <c r="BO72" s="461">
        <v>0</v>
      </c>
      <c r="BP72" s="250">
        <f t="shared" si="197"/>
        <v>0</v>
      </c>
      <c r="BQ72" s="467">
        <v>0</v>
      </c>
      <c r="BR72" s="461">
        <v>0</v>
      </c>
      <c r="BS72" s="461">
        <v>0</v>
      </c>
      <c r="BT72" s="461">
        <v>0</v>
      </c>
      <c r="BU72" s="461">
        <v>0</v>
      </c>
      <c r="BV72" s="461">
        <v>0</v>
      </c>
      <c r="BW72" s="258"/>
      <c r="BX72" s="258"/>
      <c r="BY72" s="258"/>
      <c r="BZ72" s="258"/>
      <c r="CA72" s="258"/>
      <c r="CB72" s="259"/>
    </row>
    <row r="73" spans="1:80" ht="29.25" customHeight="1" x14ac:dyDescent="0.2">
      <c r="A73" s="421" t="s">
        <v>946</v>
      </c>
      <c r="B73" s="422" t="s">
        <v>1049</v>
      </c>
      <c r="C73" s="421" t="s">
        <v>1050</v>
      </c>
      <c r="D73" s="445">
        <f>0.936824808/1.2</f>
        <v>0.78068734000000006</v>
      </c>
      <c r="E73" s="240">
        <v>0</v>
      </c>
      <c r="F73" s="254">
        <f t="shared" si="78"/>
        <v>0.78068733999999995</v>
      </c>
      <c r="G73" s="241">
        <f t="shared" si="56"/>
        <v>0.25</v>
      </c>
      <c r="H73" s="241">
        <f t="shared" si="57"/>
        <v>0</v>
      </c>
      <c r="I73" s="241">
        <f t="shared" si="58"/>
        <v>0.48499999999999999</v>
      </c>
      <c r="J73" s="241">
        <f t="shared" si="59"/>
        <v>0</v>
      </c>
      <c r="K73" s="246">
        <f t="shared" si="60"/>
        <v>1</v>
      </c>
      <c r="L73" s="240">
        <v>0</v>
      </c>
      <c r="M73" s="467">
        <v>0</v>
      </c>
      <c r="N73" s="461">
        <v>0</v>
      </c>
      <c r="O73" s="461">
        <v>0</v>
      </c>
      <c r="P73" s="461">
        <v>0</v>
      </c>
      <c r="Q73" s="461">
        <v>0</v>
      </c>
      <c r="R73" s="461">
        <v>0</v>
      </c>
      <c r="S73" s="240">
        <v>0</v>
      </c>
      <c r="T73" s="459">
        <v>0</v>
      </c>
      <c r="U73" s="461">
        <v>0</v>
      </c>
      <c r="V73" s="461">
        <v>0</v>
      </c>
      <c r="W73" s="461">
        <v>0</v>
      </c>
      <c r="X73" s="461">
        <v>0</v>
      </c>
      <c r="Y73" s="461">
        <v>0</v>
      </c>
      <c r="Z73" s="240">
        <v>0</v>
      </c>
      <c r="AA73" s="458">
        <v>0.78068733999999995</v>
      </c>
      <c r="AB73" s="461">
        <v>0.25</v>
      </c>
      <c r="AC73" s="461">
        <v>0</v>
      </c>
      <c r="AD73" s="461">
        <v>0.48499999999999999</v>
      </c>
      <c r="AE73" s="461">
        <v>0</v>
      </c>
      <c r="AF73" s="461">
        <v>1</v>
      </c>
      <c r="AG73" s="240">
        <v>0</v>
      </c>
      <c r="AH73" s="458">
        <v>0</v>
      </c>
      <c r="AI73" s="461">
        <v>0</v>
      </c>
      <c r="AJ73" s="461">
        <v>0</v>
      </c>
      <c r="AK73" s="461">
        <v>0</v>
      </c>
      <c r="AL73" s="461">
        <v>0</v>
      </c>
      <c r="AM73" s="461">
        <v>0</v>
      </c>
      <c r="AN73" s="239">
        <v>0</v>
      </c>
      <c r="AO73" s="254">
        <f t="shared" si="115"/>
        <v>0</v>
      </c>
      <c r="AP73" s="241">
        <f t="shared" si="67"/>
        <v>0</v>
      </c>
      <c r="AQ73" s="241">
        <f t="shared" si="68"/>
        <v>0</v>
      </c>
      <c r="AR73" s="241">
        <f t="shared" si="69"/>
        <v>0</v>
      </c>
      <c r="AS73" s="241">
        <f t="shared" si="70"/>
        <v>0</v>
      </c>
      <c r="AT73" s="246">
        <f t="shared" si="143"/>
        <v>0</v>
      </c>
      <c r="AU73" s="239">
        <v>0</v>
      </c>
      <c r="AV73" s="467">
        <v>0</v>
      </c>
      <c r="AW73" s="461">
        <v>0</v>
      </c>
      <c r="AX73" s="461">
        <v>0</v>
      </c>
      <c r="AY73" s="461">
        <v>0</v>
      </c>
      <c r="AZ73" s="461">
        <v>0</v>
      </c>
      <c r="BA73" s="461">
        <v>0</v>
      </c>
      <c r="BB73" s="239">
        <v>0</v>
      </c>
      <c r="BC73" s="467">
        <v>0</v>
      </c>
      <c r="BD73" s="461">
        <v>0</v>
      </c>
      <c r="BE73" s="461">
        <v>0</v>
      </c>
      <c r="BF73" s="461">
        <v>0</v>
      </c>
      <c r="BG73" s="461">
        <v>0</v>
      </c>
      <c r="BH73" s="461">
        <v>0</v>
      </c>
      <c r="BI73" s="239">
        <v>0</v>
      </c>
      <c r="BJ73" s="467">
        <v>0</v>
      </c>
      <c r="BK73" s="461">
        <v>0</v>
      </c>
      <c r="BL73" s="461">
        <v>0</v>
      </c>
      <c r="BM73" s="461">
        <v>0</v>
      </c>
      <c r="BN73" s="461">
        <v>0</v>
      </c>
      <c r="BO73" s="461">
        <v>0</v>
      </c>
      <c r="BP73" s="239"/>
      <c r="BQ73" s="467">
        <v>0</v>
      </c>
      <c r="BR73" s="461">
        <v>0</v>
      </c>
      <c r="BS73" s="461">
        <v>0</v>
      </c>
      <c r="BT73" s="461">
        <v>0</v>
      </c>
      <c r="BU73" s="461">
        <v>0</v>
      </c>
      <c r="BV73" s="461">
        <v>0</v>
      </c>
      <c r="BW73" s="239"/>
      <c r="BX73" s="239"/>
      <c r="BY73" s="277">
        <f>AO73-F73</f>
        <v>-0.78068733999999995</v>
      </c>
      <c r="BZ73" s="278">
        <f>IF(F73=0,"0,00",BY73/F73*100)</f>
        <v>-100</v>
      </c>
      <c r="CA73" s="239"/>
      <c r="CB73" s="227"/>
    </row>
    <row r="74" spans="1:80" s="260" customFormat="1" ht="22.5" x14ac:dyDescent="0.2">
      <c r="A74" s="421" t="s">
        <v>1051</v>
      </c>
      <c r="B74" s="422" t="s">
        <v>1052</v>
      </c>
      <c r="C74" s="421" t="s">
        <v>1053</v>
      </c>
      <c r="D74" s="440">
        <f>0.695546592/1.2</f>
        <v>0.57962216</v>
      </c>
      <c r="E74" s="261">
        <v>0</v>
      </c>
      <c r="F74" s="255">
        <f t="shared" si="78"/>
        <v>0.57962216</v>
      </c>
      <c r="G74" s="257">
        <f t="shared" si="56"/>
        <v>0.25</v>
      </c>
      <c r="H74" s="257">
        <f t="shared" si="57"/>
        <v>0</v>
      </c>
      <c r="I74" s="257">
        <f t="shared" si="58"/>
        <v>2.5000000000000001E-2</v>
      </c>
      <c r="J74" s="257">
        <f t="shared" si="59"/>
        <v>0</v>
      </c>
      <c r="K74" s="271">
        <f t="shared" si="60"/>
        <v>1</v>
      </c>
      <c r="L74" s="250">
        <f t="shared" ref="L74:L75" si="204">L75</f>
        <v>0</v>
      </c>
      <c r="M74" s="467">
        <v>0</v>
      </c>
      <c r="N74" s="461">
        <v>0</v>
      </c>
      <c r="O74" s="461">
        <v>0</v>
      </c>
      <c r="P74" s="461">
        <v>0</v>
      </c>
      <c r="Q74" s="461">
        <v>0</v>
      </c>
      <c r="R74" s="461">
        <v>0</v>
      </c>
      <c r="S74" s="250">
        <f t="shared" ref="N74:AN75" si="205">S75</f>
        <v>0</v>
      </c>
      <c r="T74" s="459">
        <v>0</v>
      </c>
      <c r="U74" s="461">
        <v>0</v>
      </c>
      <c r="V74" s="461">
        <v>0</v>
      </c>
      <c r="W74" s="461">
        <v>0</v>
      </c>
      <c r="X74" s="461">
        <v>0</v>
      </c>
      <c r="Y74" s="461">
        <v>0</v>
      </c>
      <c r="Z74" s="250">
        <f t="shared" si="205"/>
        <v>0</v>
      </c>
      <c r="AA74" s="458">
        <v>0.57962216</v>
      </c>
      <c r="AB74" s="461">
        <v>0.25</v>
      </c>
      <c r="AC74" s="461">
        <v>0</v>
      </c>
      <c r="AD74" s="461">
        <v>2.5000000000000001E-2</v>
      </c>
      <c r="AE74" s="461">
        <v>0</v>
      </c>
      <c r="AF74" s="461">
        <v>1</v>
      </c>
      <c r="AG74" s="250">
        <f t="shared" si="205"/>
        <v>0</v>
      </c>
      <c r="AH74" s="458">
        <v>0</v>
      </c>
      <c r="AI74" s="461">
        <v>0</v>
      </c>
      <c r="AJ74" s="461">
        <v>0</v>
      </c>
      <c r="AK74" s="461">
        <v>0</v>
      </c>
      <c r="AL74" s="461">
        <v>0</v>
      </c>
      <c r="AM74" s="461">
        <v>0</v>
      </c>
      <c r="AN74" s="250">
        <f t="shared" si="205"/>
        <v>0</v>
      </c>
      <c r="AO74" s="255">
        <f t="shared" si="115"/>
        <v>0</v>
      </c>
      <c r="AP74" s="257">
        <f t="shared" si="67"/>
        <v>0</v>
      </c>
      <c r="AQ74" s="257">
        <f t="shared" si="68"/>
        <v>0</v>
      </c>
      <c r="AR74" s="257">
        <f t="shared" si="69"/>
        <v>0</v>
      </c>
      <c r="AS74" s="257">
        <f t="shared" si="70"/>
        <v>0</v>
      </c>
      <c r="AT74" s="271">
        <f t="shared" si="143"/>
        <v>0</v>
      </c>
      <c r="AU74" s="262">
        <v>0</v>
      </c>
      <c r="AV74" s="467">
        <v>0</v>
      </c>
      <c r="AW74" s="461">
        <v>0</v>
      </c>
      <c r="AX74" s="461">
        <v>0</v>
      </c>
      <c r="AY74" s="461">
        <v>0</v>
      </c>
      <c r="AZ74" s="461">
        <v>0</v>
      </c>
      <c r="BA74" s="461">
        <v>0</v>
      </c>
      <c r="BB74" s="250">
        <f t="shared" ref="BB74:BB75" si="206">BB75</f>
        <v>0</v>
      </c>
      <c r="BC74" s="467">
        <v>0</v>
      </c>
      <c r="BD74" s="461">
        <v>0</v>
      </c>
      <c r="BE74" s="461">
        <v>0</v>
      </c>
      <c r="BF74" s="461">
        <v>0</v>
      </c>
      <c r="BG74" s="461">
        <v>0</v>
      </c>
      <c r="BH74" s="461">
        <v>0</v>
      </c>
      <c r="BI74" s="250">
        <f t="shared" ref="BI74:BI75" si="207">BI75</f>
        <v>0</v>
      </c>
      <c r="BJ74" s="467">
        <v>0</v>
      </c>
      <c r="BK74" s="461">
        <v>0</v>
      </c>
      <c r="BL74" s="461">
        <v>0</v>
      </c>
      <c r="BM74" s="461">
        <v>0</v>
      </c>
      <c r="BN74" s="461">
        <v>0</v>
      </c>
      <c r="BO74" s="461">
        <v>0</v>
      </c>
      <c r="BP74" s="250">
        <f t="shared" ref="BP74:BP75" si="208">BP75</f>
        <v>0</v>
      </c>
      <c r="BQ74" s="467">
        <v>0</v>
      </c>
      <c r="BR74" s="461">
        <v>0</v>
      </c>
      <c r="BS74" s="461">
        <v>0</v>
      </c>
      <c r="BT74" s="461">
        <v>0</v>
      </c>
      <c r="BU74" s="461">
        <v>0</v>
      </c>
      <c r="BV74" s="461">
        <v>0</v>
      </c>
      <c r="BW74" s="262"/>
      <c r="BX74" s="262"/>
      <c r="BY74" s="263"/>
      <c r="BZ74" s="264"/>
      <c r="CA74" s="262"/>
      <c r="CB74" s="259"/>
    </row>
    <row r="75" spans="1:80" s="260" customFormat="1" ht="21.75" customHeight="1" x14ac:dyDescent="0.2">
      <c r="A75" s="417" t="s">
        <v>189</v>
      </c>
      <c r="B75" s="418" t="s">
        <v>934</v>
      </c>
      <c r="C75" s="417" t="s">
        <v>906</v>
      </c>
      <c r="D75" s="441">
        <f>D76+D79</f>
        <v>4.5039681200000006</v>
      </c>
      <c r="E75" s="250">
        <f t="shared" ref="E75" si="209">E76</f>
        <v>0</v>
      </c>
      <c r="F75" s="255">
        <f t="shared" si="78"/>
        <v>4.5039681199999997</v>
      </c>
      <c r="G75" s="257">
        <f t="shared" si="56"/>
        <v>0</v>
      </c>
      <c r="H75" s="257">
        <f t="shared" si="57"/>
        <v>0</v>
      </c>
      <c r="I75" s="257">
        <f t="shared" si="58"/>
        <v>8.5609999999999999</v>
      </c>
      <c r="J75" s="257">
        <f t="shared" si="59"/>
        <v>0</v>
      </c>
      <c r="K75" s="271">
        <f t="shared" si="60"/>
        <v>0</v>
      </c>
      <c r="L75" s="250">
        <f t="shared" si="204"/>
        <v>0</v>
      </c>
      <c r="M75" s="463">
        <f t="shared" ref="M75:R75" si="210">M76+M79</f>
        <v>0</v>
      </c>
      <c r="N75" s="450">
        <f t="shared" si="210"/>
        <v>0</v>
      </c>
      <c r="O75" s="450">
        <f t="shared" si="210"/>
        <v>0</v>
      </c>
      <c r="P75" s="450">
        <f t="shared" si="210"/>
        <v>0</v>
      </c>
      <c r="Q75" s="450">
        <f t="shared" si="210"/>
        <v>0</v>
      </c>
      <c r="R75" s="450">
        <f t="shared" si="210"/>
        <v>0</v>
      </c>
      <c r="S75" s="250">
        <f t="shared" si="205"/>
        <v>0</v>
      </c>
      <c r="T75" s="449">
        <f t="shared" ref="T75:Y75" si="211">T76+T79</f>
        <v>2.4905059999999999</v>
      </c>
      <c r="U75" s="450">
        <f t="shared" si="211"/>
        <v>0</v>
      </c>
      <c r="V75" s="450">
        <f t="shared" si="211"/>
        <v>0</v>
      </c>
      <c r="W75" s="450">
        <f t="shared" si="211"/>
        <v>6.6109999999999998</v>
      </c>
      <c r="X75" s="450">
        <f t="shared" si="211"/>
        <v>0</v>
      </c>
      <c r="Y75" s="450">
        <f t="shared" si="211"/>
        <v>0</v>
      </c>
      <c r="Z75" s="250">
        <f t="shared" si="205"/>
        <v>0</v>
      </c>
      <c r="AA75" s="449">
        <f t="shared" ref="AA75:AF75" si="212">AA76+AA79</f>
        <v>2.0134621200000002</v>
      </c>
      <c r="AB75" s="450">
        <f t="shared" si="212"/>
        <v>0</v>
      </c>
      <c r="AC75" s="450">
        <f t="shared" si="212"/>
        <v>0</v>
      </c>
      <c r="AD75" s="450">
        <f t="shared" si="212"/>
        <v>1.95</v>
      </c>
      <c r="AE75" s="450">
        <f t="shared" si="212"/>
        <v>0</v>
      </c>
      <c r="AF75" s="450">
        <f t="shared" si="212"/>
        <v>0</v>
      </c>
      <c r="AG75" s="250">
        <f t="shared" si="205"/>
        <v>0</v>
      </c>
      <c r="AH75" s="449">
        <f t="shared" ref="AH75:AM75" si="213">AH76+AH79</f>
        <v>0</v>
      </c>
      <c r="AI75" s="450">
        <f t="shared" si="213"/>
        <v>0</v>
      </c>
      <c r="AJ75" s="450">
        <f t="shared" si="213"/>
        <v>0</v>
      </c>
      <c r="AK75" s="450">
        <f t="shared" si="213"/>
        <v>0</v>
      </c>
      <c r="AL75" s="450">
        <f t="shared" si="213"/>
        <v>0</v>
      </c>
      <c r="AM75" s="450">
        <f t="shared" si="213"/>
        <v>0</v>
      </c>
      <c r="AN75" s="250">
        <f t="shared" si="205"/>
        <v>0</v>
      </c>
      <c r="AO75" s="255">
        <f t="shared" si="115"/>
        <v>1.6E-2</v>
      </c>
      <c r="AP75" s="257">
        <f t="shared" si="67"/>
        <v>0</v>
      </c>
      <c r="AQ75" s="257">
        <f t="shared" si="68"/>
        <v>0</v>
      </c>
      <c r="AR75" s="257">
        <f t="shared" si="69"/>
        <v>0</v>
      </c>
      <c r="AS75" s="257">
        <f t="shared" si="70"/>
        <v>0</v>
      </c>
      <c r="AT75" s="271">
        <f t="shared" si="143"/>
        <v>0</v>
      </c>
      <c r="AU75" s="250">
        <f t="shared" ref="AU75" si="214">AU76</f>
        <v>0</v>
      </c>
      <c r="AV75" s="463">
        <f t="shared" ref="AV75:BA75" si="215">AV76+AV79</f>
        <v>1.6E-2</v>
      </c>
      <c r="AW75" s="450">
        <f t="shared" si="215"/>
        <v>0</v>
      </c>
      <c r="AX75" s="450">
        <f t="shared" si="215"/>
        <v>0</v>
      </c>
      <c r="AY75" s="450">
        <f t="shared" si="215"/>
        <v>0</v>
      </c>
      <c r="AZ75" s="450">
        <f t="shared" si="215"/>
        <v>0</v>
      </c>
      <c r="BA75" s="450">
        <f t="shared" si="215"/>
        <v>0</v>
      </c>
      <c r="BB75" s="250">
        <f t="shared" si="206"/>
        <v>0</v>
      </c>
      <c r="BC75" s="463">
        <f t="shared" ref="BC75:BH75" si="216">BC76+BC79</f>
        <v>0</v>
      </c>
      <c r="BD75" s="450">
        <f t="shared" si="216"/>
        <v>0</v>
      </c>
      <c r="BE75" s="450">
        <f t="shared" si="216"/>
        <v>0</v>
      </c>
      <c r="BF75" s="450">
        <f t="shared" si="216"/>
        <v>0</v>
      </c>
      <c r="BG75" s="450">
        <f t="shared" si="216"/>
        <v>0</v>
      </c>
      <c r="BH75" s="450">
        <f t="shared" si="216"/>
        <v>0</v>
      </c>
      <c r="BI75" s="250">
        <f t="shared" si="207"/>
        <v>0</v>
      </c>
      <c r="BJ75" s="463">
        <f t="shared" ref="BJ75:BO75" si="217">BJ76+BJ79</f>
        <v>0</v>
      </c>
      <c r="BK75" s="450">
        <f t="shared" si="217"/>
        <v>0</v>
      </c>
      <c r="BL75" s="450">
        <f t="shared" si="217"/>
        <v>0</v>
      </c>
      <c r="BM75" s="450">
        <f t="shared" si="217"/>
        <v>0</v>
      </c>
      <c r="BN75" s="450">
        <f t="shared" si="217"/>
        <v>0</v>
      </c>
      <c r="BO75" s="450">
        <f t="shared" si="217"/>
        <v>0</v>
      </c>
      <c r="BP75" s="250">
        <f t="shared" si="208"/>
        <v>0</v>
      </c>
      <c r="BQ75" s="463">
        <f t="shared" ref="BQ75:BV75" si="218">BQ76+BQ79</f>
        <v>0</v>
      </c>
      <c r="BR75" s="450">
        <f t="shared" si="218"/>
        <v>0</v>
      </c>
      <c r="BS75" s="450">
        <f t="shared" si="218"/>
        <v>0</v>
      </c>
      <c r="BT75" s="450">
        <f t="shared" si="218"/>
        <v>0</v>
      </c>
      <c r="BU75" s="450">
        <f t="shared" si="218"/>
        <v>0</v>
      </c>
      <c r="BV75" s="450">
        <f t="shared" si="218"/>
        <v>0</v>
      </c>
      <c r="BW75" s="258"/>
      <c r="BX75" s="258"/>
      <c r="BY75" s="258"/>
      <c r="BZ75" s="258"/>
      <c r="CA75" s="258"/>
      <c r="CB75" s="259"/>
    </row>
    <row r="76" spans="1:80" ht="27" customHeight="1" x14ac:dyDescent="0.2">
      <c r="A76" s="417" t="s">
        <v>935</v>
      </c>
      <c r="B76" s="418" t="s">
        <v>936</v>
      </c>
      <c r="C76" s="417" t="s">
        <v>906</v>
      </c>
      <c r="D76" s="446">
        <f>D77+D78</f>
        <v>2.8138060000000005</v>
      </c>
      <c r="E76" s="240">
        <v>0</v>
      </c>
      <c r="F76" s="254">
        <f t="shared" si="78"/>
        <v>2.813806</v>
      </c>
      <c r="G76" s="241">
        <f t="shared" si="56"/>
        <v>0</v>
      </c>
      <c r="H76" s="241">
        <f t="shared" si="57"/>
        <v>0</v>
      </c>
      <c r="I76" s="241">
        <f t="shared" si="58"/>
        <v>6.9509999999999996</v>
      </c>
      <c r="J76" s="241">
        <f t="shared" si="59"/>
        <v>0</v>
      </c>
      <c r="K76" s="246">
        <f t="shared" si="60"/>
        <v>0</v>
      </c>
      <c r="L76" s="240">
        <v>0</v>
      </c>
      <c r="M76" s="462">
        <f t="shared" ref="M76:R76" si="219">M78+M77</f>
        <v>0</v>
      </c>
      <c r="N76" s="450">
        <f t="shared" si="219"/>
        <v>0</v>
      </c>
      <c r="O76" s="450">
        <f t="shared" si="219"/>
        <v>0</v>
      </c>
      <c r="P76" s="450">
        <f t="shared" si="219"/>
        <v>0</v>
      </c>
      <c r="Q76" s="450">
        <f t="shared" si="219"/>
        <v>0</v>
      </c>
      <c r="R76" s="450">
        <f t="shared" si="219"/>
        <v>0</v>
      </c>
      <c r="S76" s="240">
        <v>0</v>
      </c>
      <c r="T76" s="450">
        <f t="shared" ref="T76:Y76" si="220">T78+T77</f>
        <v>2.4905059999999999</v>
      </c>
      <c r="U76" s="450">
        <f t="shared" si="220"/>
        <v>0</v>
      </c>
      <c r="V76" s="450">
        <f t="shared" si="220"/>
        <v>0</v>
      </c>
      <c r="W76" s="450">
        <f t="shared" si="220"/>
        <v>6.6109999999999998</v>
      </c>
      <c r="X76" s="450">
        <f t="shared" si="220"/>
        <v>0</v>
      </c>
      <c r="Y76" s="450">
        <f t="shared" si="220"/>
        <v>0</v>
      </c>
      <c r="Z76" s="240">
        <v>0</v>
      </c>
      <c r="AA76" s="450">
        <f t="shared" ref="AA76:AF76" si="221">AA78+AA77</f>
        <v>0.32329999999999998</v>
      </c>
      <c r="AB76" s="450">
        <f t="shared" si="221"/>
        <v>0</v>
      </c>
      <c r="AC76" s="450">
        <f t="shared" si="221"/>
        <v>0</v>
      </c>
      <c r="AD76" s="450">
        <f t="shared" si="221"/>
        <v>0.34</v>
      </c>
      <c r="AE76" s="450">
        <f t="shared" si="221"/>
        <v>0</v>
      </c>
      <c r="AF76" s="450">
        <f t="shared" si="221"/>
        <v>0</v>
      </c>
      <c r="AG76" s="240">
        <v>0</v>
      </c>
      <c r="AH76" s="450">
        <f t="shared" ref="AH76:AM76" si="222">AH78+AH77</f>
        <v>0</v>
      </c>
      <c r="AI76" s="450">
        <f t="shared" si="222"/>
        <v>0</v>
      </c>
      <c r="AJ76" s="450">
        <f t="shared" si="222"/>
        <v>0</v>
      </c>
      <c r="AK76" s="450">
        <f t="shared" si="222"/>
        <v>0</v>
      </c>
      <c r="AL76" s="450">
        <f t="shared" si="222"/>
        <v>0</v>
      </c>
      <c r="AM76" s="450">
        <f t="shared" si="222"/>
        <v>0</v>
      </c>
      <c r="AN76" s="239">
        <v>0</v>
      </c>
      <c r="AO76" s="254">
        <f t="shared" si="115"/>
        <v>0</v>
      </c>
      <c r="AP76" s="241">
        <f t="shared" si="67"/>
        <v>0</v>
      </c>
      <c r="AQ76" s="241">
        <f t="shared" si="68"/>
        <v>0</v>
      </c>
      <c r="AR76" s="241">
        <f t="shared" si="69"/>
        <v>0</v>
      </c>
      <c r="AS76" s="241">
        <f t="shared" si="70"/>
        <v>0</v>
      </c>
      <c r="AT76" s="246">
        <f t="shared" si="143"/>
        <v>0</v>
      </c>
      <c r="AU76" s="239">
        <v>0</v>
      </c>
      <c r="AV76" s="462">
        <f t="shared" ref="AV76:BA76" si="223">AV78+AV77</f>
        <v>0</v>
      </c>
      <c r="AW76" s="450">
        <f t="shared" si="223"/>
        <v>0</v>
      </c>
      <c r="AX76" s="450">
        <f t="shared" si="223"/>
        <v>0</v>
      </c>
      <c r="AY76" s="450">
        <f t="shared" si="223"/>
        <v>0</v>
      </c>
      <c r="AZ76" s="450">
        <f t="shared" si="223"/>
        <v>0</v>
      </c>
      <c r="BA76" s="450">
        <f t="shared" si="223"/>
        <v>0</v>
      </c>
      <c r="BB76" s="239">
        <v>0</v>
      </c>
      <c r="BC76" s="462">
        <f t="shared" ref="BC76:BH76" si="224">BC78+BC77</f>
        <v>0</v>
      </c>
      <c r="BD76" s="450">
        <f t="shared" si="224"/>
        <v>0</v>
      </c>
      <c r="BE76" s="450">
        <f t="shared" si="224"/>
        <v>0</v>
      </c>
      <c r="BF76" s="450">
        <f t="shared" si="224"/>
        <v>0</v>
      </c>
      <c r="BG76" s="450">
        <f t="shared" si="224"/>
        <v>0</v>
      </c>
      <c r="BH76" s="450">
        <f t="shared" si="224"/>
        <v>0</v>
      </c>
      <c r="BI76" s="239">
        <v>0</v>
      </c>
      <c r="BJ76" s="462">
        <f t="shared" ref="BJ76:BO76" si="225">BJ78+BJ77</f>
        <v>0</v>
      </c>
      <c r="BK76" s="450">
        <f t="shared" si="225"/>
        <v>0</v>
      </c>
      <c r="BL76" s="450">
        <f t="shared" si="225"/>
        <v>0</v>
      </c>
      <c r="BM76" s="450">
        <f t="shared" si="225"/>
        <v>0</v>
      </c>
      <c r="BN76" s="450">
        <f t="shared" si="225"/>
        <v>0</v>
      </c>
      <c r="BO76" s="450">
        <f t="shared" si="225"/>
        <v>0</v>
      </c>
      <c r="BP76" s="239"/>
      <c r="BQ76" s="462">
        <f t="shared" ref="BQ76:BV76" si="226">BQ78+BQ77</f>
        <v>0</v>
      </c>
      <c r="BR76" s="450">
        <f t="shared" si="226"/>
        <v>0</v>
      </c>
      <c r="BS76" s="450">
        <f t="shared" si="226"/>
        <v>0</v>
      </c>
      <c r="BT76" s="450">
        <f t="shared" si="226"/>
        <v>0</v>
      </c>
      <c r="BU76" s="450">
        <f t="shared" si="226"/>
        <v>0</v>
      </c>
      <c r="BV76" s="450">
        <f t="shared" si="226"/>
        <v>0</v>
      </c>
      <c r="BW76" s="239"/>
      <c r="BX76" s="239"/>
      <c r="BY76" s="277">
        <f>AO76-F76</f>
        <v>-2.813806</v>
      </c>
      <c r="BZ76" s="278">
        <f>IF(F76=0,"0,00",BY76/F76*100)</f>
        <v>-100</v>
      </c>
      <c r="CA76" s="239"/>
      <c r="CB76" s="227"/>
    </row>
    <row r="77" spans="1:80" s="260" customFormat="1" ht="24" customHeight="1" x14ac:dyDescent="0.2">
      <c r="A77" s="419" t="s">
        <v>937</v>
      </c>
      <c r="B77" s="420" t="s">
        <v>1054</v>
      </c>
      <c r="C77" s="419" t="s">
        <v>1055</v>
      </c>
      <c r="D77" s="448">
        <f>2.9886072/1.2</f>
        <v>2.4905060000000003</v>
      </c>
      <c r="E77" s="272">
        <f t="shared" ref="E77" si="227">E76+E33</f>
        <v>0</v>
      </c>
      <c r="F77" s="255">
        <f>M77+T77+AA77+AH77</f>
        <v>2.4905059999999999</v>
      </c>
      <c r="G77" s="257">
        <f t="shared" si="56"/>
        <v>0</v>
      </c>
      <c r="H77" s="257">
        <f t="shared" si="57"/>
        <v>0</v>
      </c>
      <c r="I77" s="257">
        <f t="shared" si="58"/>
        <v>6.6109999999999998</v>
      </c>
      <c r="J77" s="257">
        <f t="shared" si="59"/>
        <v>0</v>
      </c>
      <c r="K77" s="271">
        <f t="shared" si="60"/>
        <v>0</v>
      </c>
      <c r="L77" s="250">
        <f t="shared" ref="L77:L78" si="228">L78</f>
        <v>0</v>
      </c>
      <c r="M77" s="464">
        <v>0</v>
      </c>
      <c r="N77" s="451">
        <v>0</v>
      </c>
      <c r="O77" s="451">
        <v>0</v>
      </c>
      <c r="P77" s="451">
        <v>0</v>
      </c>
      <c r="Q77" s="451">
        <v>0</v>
      </c>
      <c r="R77" s="451">
        <v>0</v>
      </c>
      <c r="S77" s="250">
        <f t="shared" ref="N77:AN78" si="229">S78</f>
        <v>0</v>
      </c>
      <c r="T77" s="451">
        <v>2.4905059999999999</v>
      </c>
      <c r="U77" s="451">
        <v>0</v>
      </c>
      <c r="V77" s="451">
        <v>0</v>
      </c>
      <c r="W77" s="451">
        <v>6.6109999999999998</v>
      </c>
      <c r="X77" s="451">
        <v>0</v>
      </c>
      <c r="Y77" s="451">
        <v>0</v>
      </c>
      <c r="Z77" s="250">
        <f t="shared" si="229"/>
        <v>0</v>
      </c>
      <c r="AA77" s="451">
        <v>0</v>
      </c>
      <c r="AB77" s="451">
        <v>0</v>
      </c>
      <c r="AC77" s="451">
        <v>0</v>
      </c>
      <c r="AD77" s="451">
        <v>0</v>
      </c>
      <c r="AE77" s="451">
        <v>0</v>
      </c>
      <c r="AF77" s="451">
        <v>0</v>
      </c>
      <c r="AG77" s="250">
        <f t="shared" si="229"/>
        <v>0</v>
      </c>
      <c r="AH77" s="451">
        <v>0</v>
      </c>
      <c r="AI77" s="451">
        <v>0</v>
      </c>
      <c r="AJ77" s="451">
        <v>0</v>
      </c>
      <c r="AK77" s="451">
        <v>0</v>
      </c>
      <c r="AL77" s="451">
        <v>0</v>
      </c>
      <c r="AM77" s="451">
        <v>0</v>
      </c>
      <c r="AN77" s="250">
        <f t="shared" si="229"/>
        <v>0</v>
      </c>
      <c r="AO77" s="255">
        <f>AV77+BC77+BJ77+BQ77</f>
        <v>0</v>
      </c>
      <c r="AP77" s="257">
        <f t="shared" si="67"/>
        <v>0</v>
      </c>
      <c r="AQ77" s="257">
        <f t="shared" si="68"/>
        <v>0</v>
      </c>
      <c r="AR77" s="257">
        <f t="shared" si="69"/>
        <v>0</v>
      </c>
      <c r="AS77" s="257">
        <f t="shared" si="70"/>
        <v>0</v>
      </c>
      <c r="AT77" s="271">
        <f t="shared" si="143"/>
        <v>0</v>
      </c>
      <c r="AU77" s="272">
        <f t="shared" ref="AU77" si="230">AU76+AU33</f>
        <v>0</v>
      </c>
      <c r="AV77" s="464">
        <v>0</v>
      </c>
      <c r="AW77" s="451">
        <v>0</v>
      </c>
      <c r="AX77" s="451">
        <v>0</v>
      </c>
      <c r="AY77" s="451">
        <v>0</v>
      </c>
      <c r="AZ77" s="451">
        <v>0</v>
      </c>
      <c r="BA77" s="451">
        <v>0</v>
      </c>
      <c r="BB77" s="250">
        <f t="shared" ref="BB77:BB78" si="231">BB78</f>
        <v>0</v>
      </c>
      <c r="BC77" s="464">
        <v>0</v>
      </c>
      <c r="BD77" s="451">
        <v>0</v>
      </c>
      <c r="BE77" s="451">
        <v>0</v>
      </c>
      <c r="BF77" s="451">
        <v>0</v>
      </c>
      <c r="BG77" s="451">
        <v>0</v>
      </c>
      <c r="BH77" s="451">
        <v>0</v>
      </c>
      <c r="BI77" s="250">
        <f t="shared" ref="BI77:BI78" si="232">BI78</f>
        <v>0</v>
      </c>
      <c r="BJ77" s="464">
        <v>0</v>
      </c>
      <c r="BK77" s="451">
        <v>0</v>
      </c>
      <c r="BL77" s="451">
        <v>0</v>
      </c>
      <c r="BM77" s="451">
        <v>0</v>
      </c>
      <c r="BN77" s="451">
        <v>0</v>
      </c>
      <c r="BO77" s="451">
        <v>0</v>
      </c>
      <c r="BP77" s="250">
        <f t="shared" ref="BP77:BP78" si="233">BP78</f>
        <v>0</v>
      </c>
      <c r="BQ77" s="464">
        <v>0</v>
      </c>
      <c r="BR77" s="451">
        <v>0</v>
      </c>
      <c r="BS77" s="451">
        <v>0</v>
      </c>
      <c r="BT77" s="451">
        <v>0</v>
      </c>
      <c r="BU77" s="451">
        <v>0</v>
      </c>
      <c r="BV77" s="451">
        <v>0</v>
      </c>
      <c r="BW77" s="263"/>
      <c r="BX77" s="263"/>
      <c r="BY77" s="263"/>
      <c r="BZ77" s="264"/>
      <c r="CA77" s="273"/>
      <c r="CB77" s="259"/>
    </row>
    <row r="78" spans="1:80" s="275" customFormat="1" ht="21" customHeight="1" x14ac:dyDescent="0.2">
      <c r="A78" s="419" t="s">
        <v>938</v>
      </c>
      <c r="B78" s="420" t="s">
        <v>1056</v>
      </c>
      <c r="C78" s="419" t="s">
        <v>1057</v>
      </c>
      <c r="D78" s="439">
        <f>0.38796/1.2</f>
        <v>0.32330000000000003</v>
      </c>
      <c r="E78" s="260"/>
      <c r="F78" s="255">
        <f t="shared" si="78"/>
        <v>0.32329999999999998</v>
      </c>
      <c r="G78" s="257">
        <f t="shared" si="56"/>
        <v>0</v>
      </c>
      <c r="H78" s="257">
        <f t="shared" si="57"/>
        <v>0</v>
      </c>
      <c r="I78" s="257">
        <f t="shared" si="58"/>
        <v>0.34</v>
      </c>
      <c r="J78" s="257">
        <f t="shared" si="59"/>
        <v>0</v>
      </c>
      <c r="K78" s="271">
        <f t="shared" si="60"/>
        <v>0</v>
      </c>
      <c r="L78" s="250">
        <f t="shared" si="228"/>
        <v>0</v>
      </c>
      <c r="M78" s="469">
        <v>0</v>
      </c>
      <c r="N78" s="460">
        <v>0</v>
      </c>
      <c r="O78" s="460">
        <v>0</v>
      </c>
      <c r="P78" s="460">
        <v>0</v>
      </c>
      <c r="Q78" s="460">
        <v>0</v>
      </c>
      <c r="R78" s="460">
        <v>0</v>
      </c>
      <c r="S78" s="250">
        <f t="shared" si="229"/>
        <v>0</v>
      </c>
      <c r="T78" s="452">
        <v>0</v>
      </c>
      <c r="U78" s="460">
        <v>0</v>
      </c>
      <c r="V78" s="460">
        <v>0</v>
      </c>
      <c r="W78" s="460">
        <v>0</v>
      </c>
      <c r="X78" s="460">
        <v>0</v>
      </c>
      <c r="Y78" s="460">
        <v>0</v>
      </c>
      <c r="Z78" s="250">
        <f t="shared" si="229"/>
        <v>0</v>
      </c>
      <c r="AA78" s="472">
        <v>0.32329999999999998</v>
      </c>
      <c r="AB78" s="460">
        <v>0</v>
      </c>
      <c r="AC78" s="460">
        <v>0</v>
      </c>
      <c r="AD78" s="460">
        <v>0.34</v>
      </c>
      <c r="AE78" s="460">
        <v>0</v>
      </c>
      <c r="AF78" s="460">
        <v>0</v>
      </c>
      <c r="AG78" s="250">
        <f t="shared" si="229"/>
        <v>0</v>
      </c>
      <c r="AH78" s="452">
        <v>0</v>
      </c>
      <c r="AI78" s="460">
        <v>0</v>
      </c>
      <c r="AJ78" s="460">
        <v>0</v>
      </c>
      <c r="AK78" s="460">
        <v>0</v>
      </c>
      <c r="AL78" s="460">
        <v>0</v>
      </c>
      <c r="AM78" s="460">
        <v>0</v>
      </c>
      <c r="AN78" s="250">
        <f t="shared" si="229"/>
        <v>0</v>
      </c>
      <c r="AO78" s="255">
        <f t="shared" ref="AO78:AO91" si="234">AV78+BC78+BJ78+BQ78</f>
        <v>0</v>
      </c>
      <c r="AP78" s="257">
        <f t="shared" si="67"/>
        <v>0</v>
      </c>
      <c r="AQ78" s="257">
        <f t="shared" si="68"/>
        <v>0</v>
      </c>
      <c r="AR78" s="257">
        <f t="shared" si="69"/>
        <v>0</v>
      </c>
      <c r="AS78" s="257">
        <f t="shared" si="70"/>
        <v>0</v>
      </c>
      <c r="AT78" s="271">
        <f t="shared" si="143"/>
        <v>0</v>
      </c>
      <c r="AU78" s="260"/>
      <c r="AV78" s="469">
        <v>0</v>
      </c>
      <c r="AW78" s="460">
        <v>0</v>
      </c>
      <c r="AX78" s="460">
        <v>0</v>
      </c>
      <c r="AY78" s="460">
        <v>0</v>
      </c>
      <c r="AZ78" s="460">
        <v>0</v>
      </c>
      <c r="BA78" s="460">
        <v>0</v>
      </c>
      <c r="BB78" s="250">
        <f t="shared" si="231"/>
        <v>0</v>
      </c>
      <c r="BC78" s="469">
        <v>0</v>
      </c>
      <c r="BD78" s="460">
        <v>0</v>
      </c>
      <c r="BE78" s="460">
        <v>0</v>
      </c>
      <c r="BF78" s="460">
        <v>0</v>
      </c>
      <c r="BG78" s="460">
        <v>0</v>
      </c>
      <c r="BH78" s="460">
        <v>0</v>
      </c>
      <c r="BI78" s="250">
        <f t="shared" si="232"/>
        <v>0</v>
      </c>
      <c r="BJ78" s="469">
        <v>0</v>
      </c>
      <c r="BK78" s="460">
        <v>0</v>
      </c>
      <c r="BL78" s="460">
        <v>0</v>
      </c>
      <c r="BM78" s="460">
        <v>0</v>
      </c>
      <c r="BN78" s="460">
        <v>0</v>
      </c>
      <c r="BO78" s="460">
        <v>0</v>
      </c>
      <c r="BP78" s="250">
        <f t="shared" si="233"/>
        <v>0</v>
      </c>
      <c r="BQ78" s="469">
        <v>0</v>
      </c>
      <c r="BR78" s="460">
        <v>0</v>
      </c>
      <c r="BS78" s="460">
        <v>0</v>
      </c>
      <c r="BT78" s="460">
        <v>0</v>
      </c>
      <c r="BU78" s="460">
        <v>0</v>
      </c>
      <c r="BV78" s="460">
        <v>0</v>
      </c>
      <c r="BW78" s="274"/>
      <c r="BX78" s="274"/>
      <c r="BY78" s="274"/>
      <c r="BZ78" s="274"/>
      <c r="CA78" s="274"/>
    </row>
    <row r="79" spans="1:80" ht="21" x14ac:dyDescent="0.2">
      <c r="A79" s="417" t="s">
        <v>952</v>
      </c>
      <c r="B79" s="418" t="s">
        <v>953</v>
      </c>
      <c r="C79" s="417" t="s">
        <v>906</v>
      </c>
      <c r="D79" s="446">
        <f>D80+D81</f>
        <v>1.6901621199999999</v>
      </c>
      <c r="F79" s="254">
        <f>M79+T79+AA79+AH79</f>
        <v>1.6901621200000001</v>
      </c>
      <c r="G79" s="241">
        <f t="shared" si="56"/>
        <v>0</v>
      </c>
      <c r="H79" s="241">
        <f t="shared" si="57"/>
        <v>0</v>
      </c>
      <c r="I79" s="241">
        <f t="shared" si="58"/>
        <v>1.6099999999999999</v>
      </c>
      <c r="J79" s="241">
        <f t="shared" si="59"/>
        <v>0</v>
      </c>
      <c r="K79" s="246">
        <f t="shared" si="60"/>
        <v>0</v>
      </c>
      <c r="L79" s="256"/>
      <c r="M79" s="462">
        <f>M81+M80</f>
        <v>0</v>
      </c>
      <c r="N79" s="450">
        <f t="shared" ref="N79:R79" si="235">N81+N80</f>
        <v>0</v>
      </c>
      <c r="O79" s="450">
        <f t="shared" si="235"/>
        <v>0</v>
      </c>
      <c r="P79" s="450">
        <f t="shared" si="235"/>
        <v>0</v>
      </c>
      <c r="Q79" s="450">
        <f t="shared" si="235"/>
        <v>0</v>
      </c>
      <c r="R79" s="450">
        <f t="shared" si="235"/>
        <v>0</v>
      </c>
      <c r="S79" s="256"/>
      <c r="T79" s="450">
        <f t="shared" ref="T79:Y79" si="236">T81+T80</f>
        <v>0</v>
      </c>
      <c r="U79" s="450">
        <f t="shared" si="236"/>
        <v>0</v>
      </c>
      <c r="V79" s="450">
        <f t="shared" si="236"/>
        <v>0</v>
      </c>
      <c r="W79" s="450">
        <f t="shared" si="236"/>
        <v>0</v>
      </c>
      <c r="X79" s="450">
        <f t="shared" si="236"/>
        <v>0</v>
      </c>
      <c r="Y79" s="450">
        <f t="shared" si="236"/>
        <v>0</v>
      </c>
      <c r="Z79" s="256"/>
      <c r="AA79" s="450">
        <f t="shared" ref="AA79:AF79" si="237">AA81+AA80</f>
        <v>1.6901621200000001</v>
      </c>
      <c r="AB79" s="450">
        <f t="shared" si="237"/>
        <v>0</v>
      </c>
      <c r="AC79" s="450">
        <f t="shared" si="237"/>
        <v>0</v>
      </c>
      <c r="AD79" s="450">
        <f t="shared" si="237"/>
        <v>1.6099999999999999</v>
      </c>
      <c r="AE79" s="450">
        <f t="shared" si="237"/>
        <v>0</v>
      </c>
      <c r="AF79" s="450">
        <f t="shared" si="237"/>
        <v>0</v>
      </c>
      <c r="AG79" s="256"/>
      <c r="AH79" s="450">
        <f t="shared" ref="AH79:AM79" si="238">AH81+AH80</f>
        <v>0</v>
      </c>
      <c r="AI79" s="450">
        <f t="shared" si="238"/>
        <v>0</v>
      </c>
      <c r="AJ79" s="450">
        <f t="shared" si="238"/>
        <v>0</v>
      </c>
      <c r="AK79" s="450">
        <f t="shared" si="238"/>
        <v>0</v>
      </c>
      <c r="AL79" s="450">
        <f t="shared" si="238"/>
        <v>0</v>
      </c>
      <c r="AM79" s="450">
        <f t="shared" si="238"/>
        <v>0</v>
      </c>
      <c r="AN79" s="256"/>
      <c r="AO79" s="254">
        <f>AV79+BC79+BJ79+BQ79</f>
        <v>1.6E-2</v>
      </c>
      <c r="AP79" s="241">
        <f t="shared" si="67"/>
        <v>0</v>
      </c>
      <c r="AQ79" s="241">
        <f t="shared" si="68"/>
        <v>0</v>
      </c>
      <c r="AR79" s="241">
        <f t="shared" si="69"/>
        <v>0</v>
      </c>
      <c r="AS79" s="241">
        <f t="shared" si="70"/>
        <v>0</v>
      </c>
      <c r="AT79" s="246">
        <f t="shared" si="143"/>
        <v>0</v>
      </c>
      <c r="AV79" s="462">
        <f>AV81+AV80</f>
        <v>1.6E-2</v>
      </c>
      <c r="AW79" s="450">
        <f t="shared" ref="AW79:BA79" si="239">AW81+AW80</f>
        <v>0</v>
      </c>
      <c r="AX79" s="450">
        <f t="shared" si="239"/>
        <v>0</v>
      </c>
      <c r="AY79" s="450">
        <f t="shared" si="239"/>
        <v>0</v>
      </c>
      <c r="AZ79" s="450">
        <f t="shared" si="239"/>
        <v>0</v>
      </c>
      <c r="BA79" s="450">
        <f t="shared" si="239"/>
        <v>0</v>
      </c>
      <c r="BC79" s="462">
        <f>BC81+BC80</f>
        <v>0</v>
      </c>
      <c r="BD79" s="450">
        <f t="shared" ref="BD79:BH79" si="240">BD81+BD80</f>
        <v>0</v>
      </c>
      <c r="BE79" s="450">
        <f t="shared" si="240"/>
        <v>0</v>
      </c>
      <c r="BF79" s="450">
        <f t="shared" si="240"/>
        <v>0</v>
      </c>
      <c r="BG79" s="450">
        <f t="shared" si="240"/>
        <v>0</v>
      </c>
      <c r="BH79" s="450">
        <f t="shared" si="240"/>
        <v>0</v>
      </c>
      <c r="BJ79" s="462">
        <f>BJ81+BJ80</f>
        <v>0</v>
      </c>
      <c r="BK79" s="450">
        <f t="shared" ref="BK79:BO79" si="241">BK81+BK80</f>
        <v>0</v>
      </c>
      <c r="BL79" s="450">
        <f t="shared" si="241"/>
        <v>0</v>
      </c>
      <c r="BM79" s="450">
        <f t="shared" si="241"/>
        <v>0</v>
      </c>
      <c r="BN79" s="450">
        <f t="shared" si="241"/>
        <v>0</v>
      </c>
      <c r="BO79" s="450">
        <f t="shared" si="241"/>
        <v>0</v>
      </c>
      <c r="BQ79" s="462">
        <f>BQ81+BQ80</f>
        <v>0</v>
      </c>
      <c r="BR79" s="450">
        <f t="shared" ref="BR79:BV79" si="242">BR81+BR80</f>
        <v>0</v>
      </c>
      <c r="BS79" s="450">
        <f t="shared" si="242"/>
        <v>0</v>
      </c>
      <c r="BT79" s="450">
        <f t="shared" si="242"/>
        <v>0</v>
      </c>
      <c r="BU79" s="450">
        <f t="shared" si="242"/>
        <v>0</v>
      </c>
      <c r="BV79" s="450">
        <f t="shared" si="242"/>
        <v>0</v>
      </c>
      <c r="BW79" s="256"/>
      <c r="BX79" s="256"/>
      <c r="BY79" s="256"/>
      <c r="BZ79" s="256"/>
      <c r="CA79" s="256"/>
    </row>
    <row r="80" spans="1:80" s="260" customFormat="1" ht="12.75" x14ac:dyDescent="0.2">
      <c r="A80" s="419" t="s">
        <v>1058</v>
      </c>
      <c r="B80" s="420" t="s">
        <v>1059</v>
      </c>
      <c r="C80" s="419" t="s">
        <v>1060</v>
      </c>
      <c r="D80" s="439">
        <f>0.39501/1.2</f>
        <v>0.329175</v>
      </c>
      <c r="F80" s="255">
        <f t="shared" si="78"/>
        <v>0.329175</v>
      </c>
      <c r="G80" s="257">
        <f t="shared" si="56"/>
        <v>0</v>
      </c>
      <c r="H80" s="257">
        <f t="shared" si="57"/>
        <v>0</v>
      </c>
      <c r="I80" s="257">
        <f t="shared" si="58"/>
        <v>0.14000000000000001</v>
      </c>
      <c r="J80" s="257">
        <f t="shared" si="59"/>
        <v>0</v>
      </c>
      <c r="K80" s="271">
        <f t="shared" si="60"/>
        <v>0</v>
      </c>
      <c r="L80" s="252">
        <f t="shared" ref="L80" si="243">L81</f>
        <v>0</v>
      </c>
      <c r="M80" s="471">
        <v>0</v>
      </c>
      <c r="N80" s="461">
        <v>0</v>
      </c>
      <c r="O80" s="461">
        <v>0</v>
      </c>
      <c r="P80" s="461">
        <v>0</v>
      </c>
      <c r="Q80" s="461">
        <v>0</v>
      </c>
      <c r="R80" s="461">
        <v>0</v>
      </c>
      <c r="S80" s="252">
        <f t="shared" ref="N80:AN80" si="244">S81</f>
        <v>0</v>
      </c>
      <c r="T80" s="461">
        <v>0</v>
      </c>
      <c r="U80" s="461">
        <v>0</v>
      </c>
      <c r="V80" s="461">
        <v>0</v>
      </c>
      <c r="W80" s="461">
        <v>0</v>
      </c>
      <c r="X80" s="461">
        <v>0</v>
      </c>
      <c r="Y80" s="461">
        <v>0</v>
      </c>
      <c r="Z80" s="252">
        <f t="shared" si="244"/>
        <v>0</v>
      </c>
      <c r="AA80" s="451">
        <v>0.329175</v>
      </c>
      <c r="AB80" s="461">
        <v>0</v>
      </c>
      <c r="AC80" s="461">
        <v>0</v>
      </c>
      <c r="AD80" s="461">
        <v>0.14000000000000001</v>
      </c>
      <c r="AE80" s="461">
        <v>0</v>
      </c>
      <c r="AF80" s="461">
        <v>0</v>
      </c>
      <c r="AG80" s="252">
        <f t="shared" si="244"/>
        <v>0</v>
      </c>
      <c r="AH80" s="461">
        <v>0</v>
      </c>
      <c r="AI80" s="461">
        <v>0</v>
      </c>
      <c r="AJ80" s="461">
        <v>0</v>
      </c>
      <c r="AK80" s="461">
        <v>0</v>
      </c>
      <c r="AL80" s="461">
        <v>0</v>
      </c>
      <c r="AM80" s="461">
        <v>0</v>
      </c>
      <c r="AN80" s="252">
        <f t="shared" si="244"/>
        <v>0</v>
      </c>
      <c r="AO80" s="255">
        <f t="shared" ref="AO80:AO91" si="245">AV80+BC80+BJ80+BQ80</f>
        <v>0</v>
      </c>
      <c r="AP80" s="257">
        <f t="shared" si="67"/>
        <v>0</v>
      </c>
      <c r="AQ80" s="257">
        <f t="shared" si="68"/>
        <v>0</v>
      </c>
      <c r="AR80" s="257">
        <f t="shared" si="69"/>
        <v>0</v>
      </c>
      <c r="AS80" s="257">
        <f t="shared" si="70"/>
        <v>0</v>
      </c>
      <c r="AT80" s="271">
        <f t="shared" si="143"/>
        <v>0</v>
      </c>
      <c r="AV80" s="471">
        <v>0</v>
      </c>
      <c r="AW80" s="461">
        <v>0</v>
      </c>
      <c r="AX80" s="461">
        <v>0</v>
      </c>
      <c r="AY80" s="461">
        <v>0</v>
      </c>
      <c r="AZ80" s="461">
        <v>0</v>
      </c>
      <c r="BA80" s="461">
        <v>0</v>
      </c>
      <c r="BB80" s="252">
        <f t="shared" ref="BB80" si="246">BB81</f>
        <v>0</v>
      </c>
      <c r="BC80" s="471">
        <v>0</v>
      </c>
      <c r="BD80" s="461">
        <v>0</v>
      </c>
      <c r="BE80" s="461">
        <v>0</v>
      </c>
      <c r="BF80" s="461">
        <v>0</v>
      </c>
      <c r="BG80" s="461">
        <v>0</v>
      </c>
      <c r="BH80" s="461">
        <v>0</v>
      </c>
      <c r="BI80" s="252">
        <f t="shared" ref="BI80" si="247">BI81</f>
        <v>0</v>
      </c>
      <c r="BJ80" s="471">
        <v>0</v>
      </c>
      <c r="BK80" s="461">
        <v>0</v>
      </c>
      <c r="BL80" s="461">
        <v>0</v>
      </c>
      <c r="BM80" s="461">
        <v>0</v>
      </c>
      <c r="BN80" s="461">
        <v>0</v>
      </c>
      <c r="BO80" s="461">
        <v>0</v>
      </c>
      <c r="BP80" s="252">
        <f t="shared" ref="BP80" si="248">BP81</f>
        <v>0</v>
      </c>
      <c r="BQ80" s="471">
        <v>0</v>
      </c>
      <c r="BR80" s="461">
        <v>0</v>
      </c>
      <c r="BS80" s="461">
        <v>0</v>
      </c>
      <c r="BT80" s="461">
        <v>0</v>
      </c>
      <c r="BU80" s="461">
        <v>0</v>
      </c>
      <c r="BV80" s="461">
        <v>0</v>
      </c>
      <c r="BW80" s="274"/>
      <c r="BX80" s="274"/>
      <c r="BY80" s="274"/>
      <c r="BZ80" s="274"/>
      <c r="CA80" s="274"/>
    </row>
    <row r="81" spans="1:79" ht="21" x14ac:dyDescent="0.2">
      <c r="A81" s="419" t="s">
        <v>1061</v>
      </c>
      <c r="B81" s="420" t="s">
        <v>1062</v>
      </c>
      <c r="C81" s="419" t="s">
        <v>1063</v>
      </c>
      <c r="D81" s="444">
        <f>1.633184544/1.2</f>
        <v>1.3609871199999999</v>
      </c>
      <c r="F81" s="433">
        <f t="shared" si="78"/>
        <v>1.3609871200000001</v>
      </c>
      <c r="G81" s="434">
        <f t="shared" si="56"/>
        <v>0</v>
      </c>
      <c r="H81" s="434">
        <f t="shared" si="57"/>
        <v>0</v>
      </c>
      <c r="I81" s="434">
        <f t="shared" si="58"/>
        <v>1.47</v>
      </c>
      <c r="J81" s="434">
        <f t="shared" si="59"/>
        <v>0</v>
      </c>
      <c r="K81" s="434">
        <f t="shared" si="60"/>
        <v>0</v>
      </c>
      <c r="L81" s="435">
        <v>0</v>
      </c>
      <c r="M81" s="470">
        <v>0</v>
      </c>
      <c r="N81" s="460">
        <v>0</v>
      </c>
      <c r="O81" s="460">
        <v>0</v>
      </c>
      <c r="P81" s="460">
        <v>0</v>
      </c>
      <c r="Q81" s="460">
        <v>0</v>
      </c>
      <c r="R81" s="460">
        <v>0</v>
      </c>
      <c r="S81" s="435">
        <v>0</v>
      </c>
      <c r="T81" s="460">
        <v>0</v>
      </c>
      <c r="U81" s="460">
        <v>0</v>
      </c>
      <c r="V81" s="460">
        <v>0</v>
      </c>
      <c r="W81" s="460">
        <v>0</v>
      </c>
      <c r="X81" s="460">
        <v>0</v>
      </c>
      <c r="Y81" s="460">
        <v>0</v>
      </c>
      <c r="Z81" s="435">
        <v>0</v>
      </c>
      <c r="AA81" s="473">
        <v>1.3609871200000001</v>
      </c>
      <c r="AB81" s="460">
        <v>0</v>
      </c>
      <c r="AC81" s="460">
        <v>0</v>
      </c>
      <c r="AD81" s="460">
        <v>1.47</v>
      </c>
      <c r="AE81" s="460">
        <v>0</v>
      </c>
      <c r="AF81" s="460">
        <v>0</v>
      </c>
      <c r="AG81" s="435">
        <v>0</v>
      </c>
      <c r="AH81" s="460">
        <v>0</v>
      </c>
      <c r="AI81" s="460">
        <v>0</v>
      </c>
      <c r="AJ81" s="460">
        <v>0</v>
      </c>
      <c r="AK81" s="460">
        <v>0</v>
      </c>
      <c r="AL81" s="460">
        <v>0</v>
      </c>
      <c r="AM81" s="460">
        <v>0</v>
      </c>
      <c r="AN81" s="436"/>
      <c r="AO81" s="433">
        <f t="shared" si="245"/>
        <v>1.6E-2</v>
      </c>
      <c r="AP81" s="434">
        <f t="shared" si="67"/>
        <v>0</v>
      </c>
      <c r="AQ81" s="434">
        <f t="shared" si="68"/>
        <v>0</v>
      </c>
      <c r="AR81" s="434">
        <f t="shared" si="69"/>
        <v>0</v>
      </c>
      <c r="AS81" s="434">
        <f t="shared" si="70"/>
        <v>0</v>
      </c>
      <c r="AT81" s="434">
        <f t="shared" si="143"/>
        <v>0</v>
      </c>
      <c r="AV81" s="470">
        <v>1.6E-2</v>
      </c>
      <c r="AW81" s="460">
        <v>0</v>
      </c>
      <c r="AX81" s="460">
        <v>0</v>
      </c>
      <c r="AY81" s="460">
        <v>0</v>
      </c>
      <c r="AZ81" s="460">
        <v>0</v>
      </c>
      <c r="BA81" s="460">
        <v>0</v>
      </c>
      <c r="BC81" s="470">
        <v>0</v>
      </c>
      <c r="BD81" s="460">
        <v>0</v>
      </c>
      <c r="BE81" s="460">
        <v>0</v>
      </c>
      <c r="BF81" s="460">
        <v>0</v>
      </c>
      <c r="BG81" s="460">
        <v>0</v>
      </c>
      <c r="BH81" s="460">
        <v>0</v>
      </c>
      <c r="BJ81" s="470">
        <v>0</v>
      </c>
      <c r="BK81" s="460">
        <v>0</v>
      </c>
      <c r="BL81" s="460">
        <v>0</v>
      </c>
      <c r="BM81" s="460">
        <v>0</v>
      </c>
      <c r="BN81" s="460">
        <v>0</v>
      </c>
      <c r="BO81" s="460">
        <v>0</v>
      </c>
      <c r="BQ81" s="470">
        <v>0</v>
      </c>
      <c r="BR81" s="460">
        <v>0</v>
      </c>
      <c r="BS81" s="460">
        <v>0</v>
      </c>
      <c r="BT81" s="460">
        <v>0</v>
      </c>
      <c r="BU81" s="460">
        <v>0</v>
      </c>
      <c r="BV81" s="460">
        <v>0</v>
      </c>
      <c r="BW81" s="436"/>
      <c r="BX81" s="436"/>
      <c r="BY81" s="436"/>
      <c r="BZ81" s="436"/>
      <c r="CA81" s="436"/>
    </row>
    <row r="82" spans="1:79" ht="12.75" x14ac:dyDescent="0.2">
      <c r="A82" s="425" t="s">
        <v>190</v>
      </c>
      <c r="B82" s="426" t="s">
        <v>939</v>
      </c>
      <c r="C82" s="427" t="s">
        <v>906</v>
      </c>
      <c r="D82" s="441">
        <f>D83</f>
        <v>4.8126333433333421</v>
      </c>
      <c r="E82" s="256"/>
      <c r="F82" s="433">
        <f t="shared" si="78"/>
        <v>4.8126333433333404</v>
      </c>
      <c r="G82" s="434">
        <f t="shared" ref="G82:G91" si="249">N82+U82+AB82+AI82</f>
        <v>0</v>
      </c>
      <c r="H82" s="434">
        <f t="shared" ref="H82:H91" si="250">O82+V82+AC82+AJ82</f>
        <v>0</v>
      </c>
      <c r="I82" s="434">
        <f t="shared" ref="I82:I91" si="251">P82+W82+AD82+AK82</f>
        <v>0</v>
      </c>
      <c r="J82" s="434">
        <f t="shared" ref="J82:J91" si="252">Q82+X82+AE82+AL82</f>
        <v>0</v>
      </c>
      <c r="K82" s="434">
        <f t="shared" ref="K82:K91" si="253">R82+Y82+AF82+AM82</f>
        <v>403</v>
      </c>
      <c r="L82" s="435">
        <v>0</v>
      </c>
      <c r="M82" s="463">
        <f t="shared" ref="M82:R83" si="254">M83</f>
        <v>0.90774999666666933</v>
      </c>
      <c r="N82" s="450">
        <f t="shared" si="254"/>
        <v>0</v>
      </c>
      <c r="O82" s="450">
        <f t="shared" si="254"/>
        <v>0</v>
      </c>
      <c r="P82" s="450">
        <f t="shared" si="254"/>
        <v>0</v>
      </c>
      <c r="Q82" s="450">
        <f t="shared" si="254"/>
        <v>0</v>
      </c>
      <c r="R82" s="450">
        <f t="shared" si="254"/>
        <v>83</v>
      </c>
      <c r="S82" s="438">
        <f t="shared" ref="M82:AB83" si="255">S83</f>
        <v>0</v>
      </c>
      <c r="T82" s="449">
        <f t="shared" si="255"/>
        <v>1.5</v>
      </c>
      <c r="U82" s="450">
        <f t="shared" si="255"/>
        <v>0</v>
      </c>
      <c r="V82" s="450">
        <f t="shared" si="255"/>
        <v>0</v>
      </c>
      <c r="W82" s="450">
        <f t="shared" si="255"/>
        <v>0</v>
      </c>
      <c r="X82" s="450">
        <f t="shared" si="255"/>
        <v>0</v>
      </c>
      <c r="Y82" s="450">
        <f t="shared" si="255"/>
        <v>130</v>
      </c>
      <c r="Z82" s="438">
        <f t="shared" si="255"/>
        <v>0</v>
      </c>
      <c r="AA82" s="449">
        <f t="shared" si="255"/>
        <v>1.5</v>
      </c>
      <c r="AB82" s="450">
        <f t="shared" si="255"/>
        <v>0</v>
      </c>
      <c r="AC82" s="450">
        <f t="shared" ref="AA82:AF83" si="256">AC83</f>
        <v>0</v>
      </c>
      <c r="AD82" s="450">
        <f t="shared" si="256"/>
        <v>0</v>
      </c>
      <c r="AE82" s="450">
        <f t="shared" si="256"/>
        <v>0</v>
      </c>
      <c r="AF82" s="450">
        <f t="shared" si="256"/>
        <v>130</v>
      </c>
      <c r="AG82" s="438">
        <f t="shared" ref="N82:AN83" si="257">AG83</f>
        <v>0</v>
      </c>
      <c r="AH82" s="449">
        <f t="shared" si="257"/>
        <v>0.90488334666667103</v>
      </c>
      <c r="AI82" s="450">
        <f t="shared" si="257"/>
        <v>0</v>
      </c>
      <c r="AJ82" s="450">
        <f t="shared" si="257"/>
        <v>0</v>
      </c>
      <c r="AK82" s="450">
        <f t="shared" si="257"/>
        <v>0</v>
      </c>
      <c r="AL82" s="450">
        <f t="shared" si="257"/>
        <v>0</v>
      </c>
      <c r="AM82" s="450">
        <f t="shared" si="257"/>
        <v>60</v>
      </c>
      <c r="AN82" s="438">
        <f t="shared" si="257"/>
        <v>0</v>
      </c>
      <c r="AO82" s="433">
        <f t="shared" si="245"/>
        <v>0.77156924999999998</v>
      </c>
      <c r="AP82" s="434">
        <f t="shared" si="67"/>
        <v>0</v>
      </c>
      <c r="AQ82" s="434">
        <f t="shared" si="68"/>
        <v>0</v>
      </c>
      <c r="AR82" s="434">
        <f t="shared" si="69"/>
        <v>0</v>
      </c>
      <c r="AS82" s="434">
        <f t="shared" si="70"/>
        <v>0</v>
      </c>
      <c r="AT82" s="434">
        <f t="shared" si="143"/>
        <v>48</v>
      </c>
      <c r="AU82" s="256"/>
      <c r="AV82" s="463">
        <f t="shared" ref="AV82:BK83" si="258">AV83</f>
        <v>0.77156924999999998</v>
      </c>
      <c r="AW82" s="450">
        <f t="shared" si="258"/>
        <v>0</v>
      </c>
      <c r="AX82" s="450">
        <f t="shared" si="258"/>
        <v>0</v>
      </c>
      <c r="AY82" s="450">
        <f t="shared" si="258"/>
        <v>0</v>
      </c>
      <c r="AZ82" s="450">
        <f t="shared" si="258"/>
        <v>0</v>
      </c>
      <c r="BA82" s="450">
        <f t="shared" si="258"/>
        <v>48</v>
      </c>
      <c r="BB82" s="256"/>
      <c r="BC82" s="463">
        <f t="shared" si="258"/>
        <v>0</v>
      </c>
      <c r="BD82" s="450">
        <f t="shared" si="258"/>
        <v>0</v>
      </c>
      <c r="BE82" s="450">
        <f t="shared" si="258"/>
        <v>0</v>
      </c>
      <c r="BF82" s="450">
        <f t="shared" si="258"/>
        <v>0</v>
      </c>
      <c r="BG82" s="450">
        <f t="shared" si="258"/>
        <v>0</v>
      </c>
      <c r="BH82" s="450">
        <f t="shared" si="258"/>
        <v>0</v>
      </c>
      <c r="BI82" s="256"/>
      <c r="BJ82" s="463">
        <f t="shared" si="258"/>
        <v>0</v>
      </c>
      <c r="BK82" s="450">
        <f t="shared" si="258"/>
        <v>0</v>
      </c>
      <c r="BL82" s="450">
        <f t="shared" ref="BJ82:BO83" si="259">BL83</f>
        <v>0</v>
      </c>
      <c r="BM82" s="450">
        <f t="shared" si="259"/>
        <v>0</v>
      </c>
      <c r="BN82" s="450">
        <f t="shared" si="259"/>
        <v>0</v>
      </c>
      <c r="BO82" s="450">
        <f t="shared" si="259"/>
        <v>0</v>
      </c>
      <c r="BP82" s="256"/>
      <c r="BQ82" s="463">
        <f t="shared" ref="BQ82:BV83" si="260">BQ83</f>
        <v>0</v>
      </c>
      <c r="BR82" s="450">
        <f t="shared" si="260"/>
        <v>0</v>
      </c>
      <c r="BS82" s="450">
        <f t="shared" si="260"/>
        <v>0</v>
      </c>
      <c r="BT82" s="450">
        <f t="shared" si="260"/>
        <v>0</v>
      </c>
      <c r="BU82" s="450">
        <f t="shared" si="260"/>
        <v>0</v>
      </c>
      <c r="BV82" s="450">
        <f t="shared" si="260"/>
        <v>0</v>
      </c>
      <c r="BW82" s="256"/>
      <c r="BX82" s="256"/>
      <c r="BY82" s="256"/>
      <c r="BZ82" s="256"/>
      <c r="CA82" s="256"/>
    </row>
    <row r="83" spans="1:79" ht="12.75" x14ac:dyDescent="0.2">
      <c r="A83" s="425" t="s">
        <v>192</v>
      </c>
      <c r="B83" s="426" t="s">
        <v>940</v>
      </c>
      <c r="C83" s="427" t="s">
        <v>906</v>
      </c>
      <c r="D83" s="441">
        <f>D84</f>
        <v>4.8126333433333421</v>
      </c>
      <c r="E83" s="256"/>
      <c r="F83" s="433">
        <f t="shared" si="78"/>
        <v>4.8126333433333404</v>
      </c>
      <c r="G83" s="434">
        <f t="shared" si="249"/>
        <v>0</v>
      </c>
      <c r="H83" s="434">
        <f t="shared" si="250"/>
        <v>0</v>
      </c>
      <c r="I83" s="434">
        <f t="shared" si="251"/>
        <v>0</v>
      </c>
      <c r="J83" s="434">
        <f t="shared" si="252"/>
        <v>0</v>
      </c>
      <c r="K83" s="434">
        <f t="shared" si="253"/>
        <v>403</v>
      </c>
      <c r="L83" s="435">
        <v>0</v>
      </c>
      <c r="M83" s="463">
        <f t="shared" si="254"/>
        <v>0.90774999666666933</v>
      </c>
      <c r="N83" s="450">
        <f t="shared" si="254"/>
        <v>0</v>
      </c>
      <c r="O83" s="450">
        <f t="shared" si="254"/>
        <v>0</v>
      </c>
      <c r="P83" s="450">
        <f t="shared" si="254"/>
        <v>0</v>
      </c>
      <c r="Q83" s="450">
        <f t="shared" si="254"/>
        <v>0</v>
      </c>
      <c r="R83" s="450">
        <f t="shared" si="254"/>
        <v>83</v>
      </c>
      <c r="S83" s="438">
        <f t="shared" si="257"/>
        <v>0</v>
      </c>
      <c r="T83" s="449">
        <f t="shared" si="255"/>
        <v>1.5</v>
      </c>
      <c r="U83" s="450">
        <f t="shared" si="255"/>
        <v>0</v>
      </c>
      <c r="V83" s="450">
        <f t="shared" si="255"/>
        <v>0</v>
      </c>
      <c r="W83" s="450">
        <f t="shared" si="255"/>
        <v>0</v>
      </c>
      <c r="X83" s="450">
        <f t="shared" si="255"/>
        <v>0</v>
      </c>
      <c r="Y83" s="450">
        <f t="shared" si="255"/>
        <v>130</v>
      </c>
      <c r="Z83" s="438">
        <f t="shared" si="257"/>
        <v>0</v>
      </c>
      <c r="AA83" s="449">
        <f t="shared" si="256"/>
        <v>1.5</v>
      </c>
      <c r="AB83" s="450">
        <f t="shared" si="256"/>
        <v>0</v>
      </c>
      <c r="AC83" s="450">
        <f t="shared" si="256"/>
        <v>0</v>
      </c>
      <c r="AD83" s="450">
        <f t="shared" si="256"/>
        <v>0</v>
      </c>
      <c r="AE83" s="450">
        <f t="shared" si="256"/>
        <v>0</v>
      </c>
      <c r="AF83" s="450">
        <f t="shared" si="256"/>
        <v>130</v>
      </c>
      <c r="AG83" s="438">
        <f t="shared" si="257"/>
        <v>0</v>
      </c>
      <c r="AH83" s="449">
        <f t="shared" si="257"/>
        <v>0.90488334666667103</v>
      </c>
      <c r="AI83" s="450">
        <f t="shared" si="257"/>
        <v>0</v>
      </c>
      <c r="AJ83" s="450">
        <f t="shared" si="257"/>
        <v>0</v>
      </c>
      <c r="AK83" s="450">
        <f t="shared" si="257"/>
        <v>0</v>
      </c>
      <c r="AL83" s="450">
        <f t="shared" si="257"/>
        <v>0</v>
      </c>
      <c r="AM83" s="450">
        <f t="shared" si="257"/>
        <v>60</v>
      </c>
      <c r="AN83" s="438">
        <f t="shared" si="257"/>
        <v>0</v>
      </c>
      <c r="AO83" s="433">
        <f t="shared" si="245"/>
        <v>0.77156924999999998</v>
      </c>
      <c r="AP83" s="434">
        <f t="shared" si="67"/>
        <v>0</v>
      </c>
      <c r="AQ83" s="434">
        <f t="shared" si="68"/>
        <v>0</v>
      </c>
      <c r="AR83" s="434">
        <f t="shared" si="69"/>
        <v>0</v>
      </c>
      <c r="AS83" s="434">
        <f t="shared" si="70"/>
        <v>0</v>
      </c>
      <c r="AT83" s="434">
        <f t="shared" si="143"/>
        <v>48</v>
      </c>
      <c r="AU83" s="256"/>
      <c r="AV83" s="463">
        <f t="shared" si="258"/>
        <v>0.77156924999999998</v>
      </c>
      <c r="AW83" s="450">
        <f t="shared" si="258"/>
        <v>0</v>
      </c>
      <c r="AX83" s="450">
        <f t="shared" si="258"/>
        <v>0</v>
      </c>
      <c r="AY83" s="450">
        <f t="shared" si="258"/>
        <v>0</v>
      </c>
      <c r="AZ83" s="450">
        <f t="shared" si="258"/>
        <v>0</v>
      </c>
      <c r="BA83" s="450">
        <f t="shared" si="258"/>
        <v>48</v>
      </c>
      <c r="BB83" s="256"/>
      <c r="BC83" s="463">
        <f t="shared" si="258"/>
        <v>0</v>
      </c>
      <c r="BD83" s="450">
        <f t="shared" si="258"/>
        <v>0</v>
      </c>
      <c r="BE83" s="450">
        <f t="shared" si="258"/>
        <v>0</v>
      </c>
      <c r="BF83" s="450">
        <f t="shared" si="258"/>
        <v>0</v>
      </c>
      <c r="BG83" s="450">
        <f t="shared" si="258"/>
        <v>0</v>
      </c>
      <c r="BH83" s="450">
        <f t="shared" si="258"/>
        <v>0</v>
      </c>
      <c r="BI83" s="256"/>
      <c r="BJ83" s="463">
        <f t="shared" si="259"/>
        <v>0</v>
      </c>
      <c r="BK83" s="450">
        <f t="shared" si="259"/>
        <v>0</v>
      </c>
      <c r="BL83" s="450">
        <f t="shared" si="259"/>
        <v>0</v>
      </c>
      <c r="BM83" s="450">
        <f t="shared" si="259"/>
        <v>0</v>
      </c>
      <c r="BN83" s="450">
        <f t="shared" si="259"/>
        <v>0</v>
      </c>
      <c r="BO83" s="450">
        <f t="shared" si="259"/>
        <v>0</v>
      </c>
      <c r="BP83" s="256"/>
      <c r="BQ83" s="463">
        <f t="shared" si="260"/>
        <v>0</v>
      </c>
      <c r="BR83" s="450">
        <f t="shared" si="260"/>
        <v>0</v>
      </c>
      <c r="BS83" s="450">
        <f t="shared" si="260"/>
        <v>0</v>
      </c>
      <c r="BT83" s="450">
        <f t="shared" si="260"/>
        <v>0</v>
      </c>
      <c r="BU83" s="450">
        <f t="shared" si="260"/>
        <v>0</v>
      </c>
      <c r="BV83" s="450">
        <f t="shared" si="260"/>
        <v>0</v>
      </c>
      <c r="BW83" s="256"/>
      <c r="BX83" s="256"/>
      <c r="BY83" s="256"/>
      <c r="BZ83" s="256"/>
      <c r="CA83" s="256"/>
    </row>
    <row r="84" spans="1:79" ht="21" x14ac:dyDescent="0.2">
      <c r="A84" s="428" t="s">
        <v>799</v>
      </c>
      <c r="B84" s="429" t="s">
        <v>1064</v>
      </c>
      <c r="C84" s="430" t="s">
        <v>1065</v>
      </c>
      <c r="D84" s="439">
        <f>5.77516001200001/1.2</f>
        <v>4.8126333433333421</v>
      </c>
      <c r="E84" s="256"/>
      <c r="F84" s="433">
        <f t="shared" si="78"/>
        <v>4.8126333433333404</v>
      </c>
      <c r="G84" s="434">
        <f t="shared" si="249"/>
        <v>0</v>
      </c>
      <c r="H84" s="434">
        <f t="shared" si="250"/>
        <v>0</v>
      </c>
      <c r="I84" s="434">
        <f t="shared" si="251"/>
        <v>0</v>
      </c>
      <c r="J84" s="434">
        <f t="shared" si="252"/>
        <v>0</v>
      </c>
      <c r="K84" s="434">
        <f>R84+Y84+AF84+AM84</f>
        <v>403</v>
      </c>
      <c r="L84" s="435">
        <v>0</v>
      </c>
      <c r="M84" s="469">
        <v>0.90774999666666933</v>
      </c>
      <c r="N84" s="460">
        <v>0</v>
      </c>
      <c r="O84" s="460">
        <v>0</v>
      </c>
      <c r="P84" s="460">
        <v>0</v>
      </c>
      <c r="Q84" s="460">
        <v>0</v>
      </c>
      <c r="R84" s="460">
        <v>83</v>
      </c>
      <c r="S84" s="435">
        <v>0</v>
      </c>
      <c r="T84" s="452">
        <v>1.5</v>
      </c>
      <c r="U84" s="460">
        <v>0</v>
      </c>
      <c r="V84" s="460">
        <v>0</v>
      </c>
      <c r="W84" s="460">
        <v>0</v>
      </c>
      <c r="X84" s="460">
        <v>0</v>
      </c>
      <c r="Y84" s="460">
        <v>130</v>
      </c>
      <c r="Z84" s="435">
        <v>0</v>
      </c>
      <c r="AA84" s="452">
        <v>1.5</v>
      </c>
      <c r="AB84" s="460">
        <v>0</v>
      </c>
      <c r="AC84" s="460">
        <v>0</v>
      </c>
      <c r="AD84" s="460">
        <v>0</v>
      </c>
      <c r="AE84" s="460">
        <v>0</v>
      </c>
      <c r="AF84" s="460">
        <v>130</v>
      </c>
      <c r="AG84" s="435">
        <v>0</v>
      </c>
      <c r="AH84" s="472">
        <v>0.90488334666667103</v>
      </c>
      <c r="AI84" s="460">
        <v>0</v>
      </c>
      <c r="AJ84" s="460">
        <v>0</v>
      </c>
      <c r="AK84" s="460">
        <v>0</v>
      </c>
      <c r="AL84" s="460">
        <v>0</v>
      </c>
      <c r="AM84" s="460">
        <v>60</v>
      </c>
      <c r="AN84" s="435">
        <v>0</v>
      </c>
      <c r="AO84" s="433">
        <f t="shared" si="245"/>
        <v>0.77156924999999998</v>
      </c>
      <c r="AP84" s="434">
        <f t="shared" si="67"/>
        <v>0</v>
      </c>
      <c r="AQ84" s="434">
        <f t="shared" si="68"/>
        <v>0</v>
      </c>
      <c r="AR84" s="434">
        <f t="shared" si="69"/>
        <v>0</v>
      </c>
      <c r="AS84" s="434">
        <f t="shared" si="70"/>
        <v>0</v>
      </c>
      <c r="AT84" s="434">
        <f>BA84+BH84+BO84+BV84</f>
        <v>48</v>
      </c>
      <c r="AU84" s="256"/>
      <c r="AV84" s="469">
        <v>0.77156924999999998</v>
      </c>
      <c r="AW84" s="460">
        <v>0</v>
      </c>
      <c r="AX84" s="460">
        <v>0</v>
      </c>
      <c r="AY84" s="460">
        <v>0</v>
      </c>
      <c r="AZ84" s="460">
        <v>0</v>
      </c>
      <c r="BA84" s="460">
        <v>48</v>
      </c>
      <c r="BB84" s="256"/>
      <c r="BC84" s="469">
        <v>0</v>
      </c>
      <c r="BD84" s="460">
        <v>0</v>
      </c>
      <c r="BE84" s="460">
        <v>0</v>
      </c>
      <c r="BF84" s="460">
        <v>0</v>
      </c>
      <c r="BG84" s="460">
        <v>0</v>
      </c>
      <c r="BH84" s="460">
        <v>0</v>
      </c>
      <c r="BI84" s="256"/>
      <c r="BJ84" s="469">
        <v>0</v>
      </c>
      <c r="BK84" s="460">
        <v>0</v>
      </c>
      <c r="BL84" s="460">
        <v>0</v>
      </c>
      <c r="BM84" s="460">
        <v>0</v>
      </c>
      <c r="BN84" s="460">
        <v>0</v>
      </c>
      <c r="BO84" s="460">
        <v>0</v>
      </c>
      <c r="BP84" s="256"/>
      <c r="BQ84" s="469">
        <v>0</v>
      </c>
      <c r="BR84" s="460">
        <v>0</v>
      </c>
      <c r="BS84" s="460">
        <v>0</v>
      </c>
      <c r="BT84" s="460">
        <v>0</v>
      </c>
      <c r="BU84" s="460">
        <v>0</v>
      </c>
      <c r="BV84" s="460">
        <v>0</v>
      </c>
      <c r="BW84" s="256"/>
      <c r="BX84" s="256"/>
      <c r="BY84" s="256"/>
      <c r="BZ84" s="256"/>
      <c r="CA84" s="256"/>
    </row>
    <row r="85" spans="1:79" ht="12.75" x14ac:dyDescent="0.2">
      <c r="A85" s="425" t="s">
        <v>941</v>
      </c>
      <c r="B85" s="426" t="s">
        <v>942</v>
      </c>
      <c r="C85" s="427" t="s">
        <v>906</v>
      </c>
      <c r="D85" s="437">
        <f>D86</f>
        <v>12.268833336666667</v>
      </c>
      <c r="E85" s="256"/>
      <c r="F85" s="433">
        <f t="shared" si="78"/>
        <v>12.268833336666667</v>
      </c>
      <c r="G85" s="434">
        <f t="shared" si="249"/>
        <v>0</v>
      </c>
      <c r="H85" s="434">
        <f t="shared" si="250"/>
        <v>0</v>
      </c>
      <c r="I85" s="434">
        <f t="shared" si="251"/>
        <v>0</v>
      </c>
      <c r="J85" s="434">
        <f t="shared" si="252"/>
        <v>0</v>
      </c>
      <c r="K85" s="434">
        <f t="shared" si="253"/>
        <v>5</v>
      </c>
      <c r="L85" s="435">
        <v>0</v>
      </c>
      <c r="M85" s="449">
        <f t="shared" ref="M85:R85" si="261">M86</f>
        <v>0</v>
      </c>
      <c r="N85" s="450">
        <f t="shared" si="261"/>
        <v>0</v>
      </c>
      <c r="O85" s="450">
        <f t="shared" si="261"/>
        <v>0</v>
      </c>
      <c r="P85" s="450">
        <f t="shared" si="261"/>
        <v>0</v>
      </c>
      <c r="Q85" s="450">
        <f t="shared" si="261"/>
        <v>0</v>
      </c>
      <c r="R85" s="450">
        <f t="shared" si="261"/>
        <v>0</v>
      </c>
      <c r="S85" s="435">
        <v>0</v>
      </c>
      <c r="T85" s="449">
        <f t="shared" ref="T85:Y85" si="262">T86</f>
        <v>1.6599166666666667</v>
      </c>
      <c r="U85" s="450">
        <f t="shared" si="262"/>
        <v>0</v>
      </c>
      <c r="V85" s="450">
        <f t="shared" si="262"/>
        <v>0</v>
      </c>
      <c r="W85" s="450">
        <f t="shared" si="262"/>
        <v>0</v>
      </c>
      <c r="X85" s="450">
        <f t="shared" si="262"/>
        <v>0</v>
      </c>
      <c r="Y85" s="450">
        <f t="shared" si="262"/>
        <v>3</v>
      </c>
      <c r="Z85" s="435">
        <v>0</v>
      </c>
      <c r="AA85" s="449">
        <f t="shared" ref="AA85:AF85" si="263">AA86</f>
        <v>10.608916669999999</v>
      </c>
      <c r="AB85" s="450">
        <f t="shared" si="263"/>
        <v>0</v>
      </c>
      <c r="AC85" s="450">
        <f t="shared" si="263"/>
        <v>0</v>
      </c>
      <c r="AD85" s="450">
        <f t="shared" si="263"/>
        <v>0</v>
      </c>
      <c r="AE85" s="450">
        <f t="shared" si="263"/>
        <v>0</v>
      </c>
      <c r="AF85" s="450">
        <f t="shared" si="263"/>
        <v>2</v>
      </c>
      <c r="AG85" s="435">
        <v>0</v>
      </c>
      <c r="AH85" s="449">
        <f t="shared" ref="AH85:AM85" si="264">AH86</f>
        <v>0</v>
      </c>
      <c r="AI85" s="450">
        <f t="shared" si="264"/>
        <v>0</v>
      </c>
      <c r="AJ85" s="450">
        <f t="shared" si="264"/>
        <v>0</v>
      </c>
      <c r="AK85" s="450">
        <f t="shared" si="264"/>
        <v>0</v>
      </c>
      <c r="AL85" s="450">
        <f t="shared" si="264"/>
        <v>0</v>
      </c>
      <c r="AM85" s="450">
        <f t="shared" si="264"/>
        <v>0</v>
      </c>
      <c r="AN85" s="435">
        <v>0</v>
      </c>
      <c r="AO85" s="433">
        <f t="shared" si="245"/>
        <v>0</v>
      </c>
      <c r="AP85" s="434">
        <f t="shared" si="67"/>
        <v>0</v>
      </c>
      <c r="AQ85" s="434">
        <f t="shared" si="68"/>
        <v>0</v>
      </c>
      <c r="AR85" s="434">
        <f t="shared" si="69"/>
        <v>0</v>
      </c>
      <c r="AS85" s="434">
        <f t="shared" si="70"/>
        <v>0</v>
      </c>
      <c r="AT85" s="434">
        <f t="shared" ref="AT85:AT91" si="265">BA85+BH85+BO85+BV85</f>
        <v>0</v>
      </c>
      <c r="AU85" s="256"/>
      <c r="AV85" s="449">
        <f t="shared" ref="AV85:BV85" si="266">AV86</f>
        <v>0</v>
      </c>
      <c r="AW85" s="450">
        <f t="shared" si="266"/>
        <v>0</v>
      </c>
      <c r="AX85" s="450">
        <f t="shared" si="266"/>
        <v>0</v>
      </c>
      <c r="AY85" s="450">
        <f t="shared" si="266"/>
        <v>0</v>
      </c>
      <c r="AZ85" s="450">
        <f t="shared" si="266"/>
        <v>0</v>
      </c>
      <c r="BA85" s="450">
        <f t="shared" si="266"/>
        <v>0</v>
      </c>
      <c r="BB85" s="256"/>
      <c r="BC85" s="449">
        <f t="shared" si="266"/>
        <v>0</v>
      </c>
      <c r="BD85" s="450">
        <f t="shared" si="266"/>
        <v>0</v>
      </c>
      <c r="BE85" s="450">
        <f t="shared" si="266"/>
        <v>0</v>
      </c>
      <c r="BF85" s="450">
        <f t="shared" si="266"/>
        <v>0</v>
      </c>
      <c r="BG85" s="450">
        <f t="shared" si="266"/>
        <v>0</v>
      </c>
      <c r="BH85" s="450">
        <f t="shared" si="266"/>
        <v>0</v>
      </c>
      <c r="BI85" s="256"/>
      <c r="BJ85" s="449">
        <f t="shared" si="266"/>
        <v>0</v>
      </c>
      <c r="BK85" s="450">
        <f t="shared" si="266"/>
        <v>0</v>
      </c>
      <c r="BL85" s="450">
        <f t="shared" si="266"/>
        <v>0</v>
      </c>
      <c r="BM85" s="450">
        <f t="shared" si="266"/>
        <v>0</v>
      </c>
      <c r="BN85" s="450">
        <f t="shared" si="266"/>
        <v>0</v>
      </c>
      <c r="BO85" s="450">
        <f t="shared" si="266"/>
        <v>0</v>
      </c>
      <c r="BP85" s="256"/>
      <c r="BQ85" s="449">
        <f t="shared" si="266"/>
        <v>0</v>
      </c>
      <c r="BR85" s="450">
        <f t="shared" si="266"/>
        <v>0</v>
      </c>
      <c r="BS85" s="450">
        <f t="shared" si="266"/>
        <v>0</v>
      </c>
      <c r="BT85" s="450">
        <f t="shared" si="266"/>
        <v>0</v>
      </c>
      <c r="BU85" s="450">
        <f t="shared" si="266"/>
        <v>0</v>
      </c>
      <c r="BV85" s="450">
        <f t="shared" si="266"/>
        <v>0</v>
      </c>
      <c r="BW85" s="256"/>
      <c r="BX85" s="256"/>
      <c r="BY85" s="256"/>
      <c r="BZ85" s="256"/>
      <c r="CA85" s="256"/>
    </row>
    <row r="86" spans="1:79" ht="12.75" x14ac:dyDescent="0.2">
      <c r="A86" s="425" t="s">
        <v>943</v>
      </c>
      <c r="B86" s="426" t="s">
        <v>944</v>
      </c>
      <c r="C86" s="427" t="s">
        <v>906</v>
      </c>
      <c r="D86" s="437">
        <f>D87+D88+D89+D90+D91</f>
        <v>12.268833336666667</v>
      </c>
      <c r="E86" s="256"/>
      <c r="F86" s="433">
        <f t="shared" si="78"/>
        <v>12.268833336666667</v>
      </c>
      <c r="G86" s="434">
        <f t="shared" si="249"/>
        <v>0</v>
      </c>
      <c r="H86" s="434">
        <f t="shared" si="250"/>
        <v>0</v>
      </c>
      <c r="I86" s="434">
        <f t="shared" si="251"/>
        <v>0</v>
      </c>
      <c r="J86" s="434">
        <f t="shared" si="252"/>
        <v>0</v>
      </c>
      <c r="K86" s="434">
        <f t="shared" si="253"/>
        <v>5</v>
      </c>
      <c r="L86" s="435">
        <v>0</v>
      </c>
      <c r="M86" s="449">
        <f t="shared" ref="M86:R86" si="267">M87+M88+M89+M90+M91</f>
        <v>0</v>
      </c>
      <c r="N86" s="450">
        <f t="shared" si="267"/>
        <v>0</v>
      </c>
      <c r="O86" s="450">
        <f t="shared" si="267"/>
        <v>0</v>
      </c>
      <c r="P86" s="450">
        <f t="shared" si="267"/>
        <v>0</v>
      </c>
      <c r="Q86" s="450">
        <f t="shared" si="267"/>
        <v>0</v>
      </c>
      <c r="R86" s="450">
        <f t="shared" si="267"/>
        <v>0</v>
      </c>
      <c r="S86" s="435">
        <v>0</v>
      </c>
      <c r="T86" s="449">
        <f t="shared" ref="T86:Y86" si="268">T87+T88+T89+T90+T91</f>
        <v>1.6599166666666667</v>
      </c>
      <c r="U86" s="450">
        <f t="shared" si="268"/>
        <v>0</v>
      </c>
      <c r="V86" s="450">
        <f t="shared" si="268"/>
        <v>0</v>
      </c>
      <c r="W86" s="450">
        <f t="shared" si="268"/>
        <v>0</v>
      </c>
      <c r="X86" s="450">
        <f t="shared" si="268"/>
        <v>0</v>
      </c>
      <c r="Y86" s="450">
        <f t="shared" si="268"/>
        <v>3</v>
      </c>
      <c r="Z86" s="435">
        <v>0</v>
      </c>
      <c r="AA86" s="449">
        <f t="shared" ref="AA86:AF86" si="269">AA87+AA88+AA89+AA90+AA91</f>
        <v>10.608916669999999</v>
      </c>
      <c r="AB86" s="450">
        <f t="shared" si="269"/>
        <v>0</v>
      </c>
      <c r="AC86" s="450">
        <f t="shared" si="269"/>
        <v>0</v>
      </c>
      <c r="AD86" s="450">
        <f t="shared" si="269"/>
        <v>0</v>
      </c>
      <c r="AE86" s="450">
        <f t="shared" si="269"/>
        <v>0</v>
      </c>
      <c r="AF86" s="450">
        <f t="shared" si="269"/>
        <v>2</v>
      </c>
      <c r="AG86" s="435">
        <v>0</v>
      </c>
      <c r="AH86" s="449">
        <f t="shared" ref="AH86:AM86" si="270">AH87+AH88+AH89+AH90+AH91</f>
        <v>0</v>
      </c>
      <c r="AI86" s="450">
        <f t="shared" si="270"/>
        <v>0</v>
      </c>
      <c r="AJ86" s="450">
        <f t="shared" si="270"/>
        <v>0</v>
      </c>
      <c r="AK86" s="450">
        <f t="shared" si="270"/>
        <v>0</v>
      </c>
      <c r="AL86" s="450">
        <f t="shared" si="270"/>
        <v>0</v>
      </c>
      <c r="AM86" s="450">
        <f t="shared" si="270"/>
        <v>0</v>
      </c>
      <c r="AN86" s="435">
        <v>0</v>
      </c>
      <c r="AO86" s="433">
        <f t="shared" si="245"/>
        <v>0</v>
      </c>
      <c r="AP86" s="434">
        <f t="shared" si="67"/>
        <v>0</v>
      </c>
      <c r="AQ86" s="434">
        <f t="shared" si="68"/>
        <v>0</v>
      </c>
      <c r="AR86" s="434">
        <f t="shared" si="69"/>
        <v>0</v>
      </c>
      <c r="AS86" s="434">
        <f t="shared" si="70"/>
        <v>0</v>
      </c>
      <c r="AT86" s="434">
        <f t="shared" si="265"/>
        <v>0</v>
      </c>
      <c r="AU86" s="256"/>
      <c r="AV86" s="449">
        <f t="shared" ref="AV86:BA86" si="271">AV87+AV88+AV89+AV90+AV91</f>
        <v>0</v>
      </c>
      <c r="AW86" s="450">
        <f t="shared" si="271"/>
        <v>0</v>
      </c>
      <c r="AX86" s="450">
        <f t="shared" si="271"/>
        <v>0</v>
      </c>
      <c r="AY86" s="450">
        <f t="shared" si="271"/>
        <v>0</v>
      </c>
      <c r="AZ86" s="450">
        <f t="shared" si="271"/>
        <v>0</v>
      </c>
      <c r="BA86" s="450">
        <f t="shared" si="271"/>
        <v>0</v>
      </c>
      <c r="BB86" s="256"/>
      <c r="BC86" s="449">
        <f t="shared" ref="BC86:BH86" si="272">BC87+BC88+BC89+BC90+BC91</f>
        <v>0</v>
      </c>
      <c r="BD86" s="450">
        <f t="shared" si="272"/>
        <v>0</v>
      </c>
      <c r="BE86" s="450">
        <f t="shared" si="272"/>
        <v>0</v>
      </c>
      <c r="BF86" s="450">
        <f t="shared" si="272"/>
        <v>0</v>
      </c>
      <c r="BG86" s="450">
        <f t="shared" si="272"/>
        <v>0</v>
      </c>
      <c r="BH86" s="450">
        <f t="shared" si="272"/>
        <v>0</v>
      </c>
      <c r="BI86" s="256"/>
      <c r="BJ86" s="449">
        <f t="shared" ref="BJ86:BO86" si="273">BJ87+BJ88+BJ89+BJ90+BJ91</f>
        <v>0</v>
      </c>
      <c r="BK86" s="450">
        <f t="shared" si="273"/>
        <v>0</v>
      </c>
      <c r="BL86" s="450">
        <f t="shared" si="273"/>
        <v>0</v>
      </c>
      <c r="BM86" s="450">
        <f t="shared" si="273"/>
        <v>0</v>
      </c>
      <c r="BN86" s="450">
        <f t="shared" si="273"/>
        <v>0</v>
      </c>
      <c r="BO86" s="450">
        <f t="shared" si="273"/>
        <v>0</v>
      </c>
      <c r="BP86" s="256"/>
      <c r="BQ86" s="449">
        <f t="shared" ref="BQ86:BV86" si="274">BQ87+BQ88+BQ89+BQ90+BQ91</f>
        <v>0</v>
      </c>
      <c r="BR86" s="450">
        <f t="shared" si="274"/>
        <v>0</v>
      </c>
      <c r="BS86" s="450">
        <f t="shared" si="274"/>
        <v>0</v>
      </c>
      <c r="BT86" s="450">
        <f t="shared" si="274"/>
        <v>0</v>
      </c>
      <c r="BU86" s="450">
        <f t="shared" si="274"/>
        <v>0</v>
      </c>
      <c r="BV86" s="450">
        <f t="shared" si="274"/>
        <v>0</v>
      </c>
      <c r="BW86" s="256"/>
      <c r="BX86" s="256"/>
      <c r="BY86" s="256"/>
      <c r="BZ86" s="256"/>
      <c r="CA86" s="256"/>
    </row>
    <row r="87" spans="1:79" ht="12.75" x14ac:dyDescent="0.2">
      <c r="A87" s="428" t="s">
        <v>1066</v>
      </c>
      <c r="B87" s="431" t="s">
        <v>1067</v>
      </c>
      <c r="C87" s="430" t="s">
        <v>1068</v>
      </c>
      <c r="D87" s="439">
        <f>7.32/1.2</f>
        <v>6.1000000000000005</v>
      </c>
      <c r="E87" s="256"/>
      <c r="F87" s="433">
        <f t="shared" si="78"/>
        <v>6.1</v>
      </c>
      <c r="G87" s="434">
        <f t="shared" si="249"/>
        <v>0</v>
      </c>
      <c r="H87" s="434">
        <f t="shared" si="250"/>
        <v>0</v>
      </c>
      <c r="I87" s="434">
        <f t="shared" si="251"/>
        <v>0</v>
      </c>
      <c r="J87" s="434">
        <f t="shared" si="252"/>
        <v>0</v>
      </c>
      <c r="K87" s="434">
        <f t="shared" si="253"/>
        <v>1</v>
      </c>
      <c r="L87" s="435">
        <v>0</v>
      </c>
      <c r="M87" s="469">
        <v>0</v>
      </c>
      <c r="N87" s="460">
        <v>0</v>
      </c>
      <c r="O87" s="460">
        <v>0</v>
      </c>
      <c r="P87" s="460">
        <v>0</v>
      </c>
      <c r="Q87" s="460">
        <v>0</v>
      </c>
      <c r="R87" s="460">
        <v>0</v>
      </c>
      <c r="S87" s="435">
        <v>0</v>
      </c>
      <c r="T87" s="452">
        <v>0</v>
      </c>
      <c r="U87" s="460">
        <v>0</v>
      </c>
      <c r="V87" s="460">
        <v>0</v>
      </c>
      <c r="W87" s="460">
        <v>0</v>
      </c>
      <c r="X87" s="460">
        <v>0</v>
      </c>
      <c r="Y87" s="460">
        <v>0</v>
      </c>
      <c r="Z87" s="435">
        <v>0</v>
      </c>
      <c r="AA87" s="472">
        <v>6.1</v>
      </c>
      <c r="AB87" s="460">
        <v>0</v>
      </c>
      <c r="AC87" s="460">
        <v>0</v>
      </c>
      <c r="AD87" s="460">
        <v>0</v>
      </c>
      <c r="AE87" s="460">
        <v>0</v>
      </c>
      <c r="AF87" s="460">
        <v>1</v>
      </c>
      <c r="AG87" s="435">
        <v>0</v>
      </c>
      <c r="AH87" s="452">
        <v>0</v>
      </c>
      <c r="AI87" s="460">
        <v>0</v>
      </c>
      <c r="AJ87" s="460">
        <v>0</v>
      </c>
      <c r="AK87" s="460">
        <v>0</v>
      </c>
      <c r="AL87" s="460">
        <v>0</v>
      </c>
      <c r="AM87" s="460">
        <v>0</v>
      </c>
      <c r="AN87" s="435">
        <v>0</v>
      </c>
      <c r="AO87" s="433">
        <f t="shared" si="245"/>
        <v>0</v>
      </c>
      <c r="AP87" s="434">
        <f t="shared" si="67"/>
        <v>0</v>
      </c>
      <c r="AQ87" s="434">
        <f t="shared" si="68"/>
        <v>0</v>
      </c>
      <c r="AR87" s="434">
        <f t="shared" si="69"/>
        <v>0</v>
      </c>
      <c r="AS87" s="434">
        <f t="shared" si="70"/>
        <v>0</v>
      </c>
      <c r="AT87" s="434">
        <f t="shared" si="265"/>
        <v>0</v>
      </c>
      <c r="AU87" s="256"/>
      <c r="AV87" s="469">
        <v>0</v>
      </c>
      <c r="AW87" s="460">
        <v>0</v>
      </c>
      <c r="AX87" s="460">
        <v>0</v>
      </c>
      <c r="AY87" s="460">
        <v>0</v>
      </c>
      <c r="AZ87" s="460">
        <v>0</v>
      </c>
      <c r="BA87" s="460">
        <v>0</v>
      </c>
      <c r="BB87" s="256"/>
      <c r="BC87" s="469">
        <v>0</v>
      </c>
      <c r="BD87" s="460">
        <v>0</v>
      </c>
      <c r="BE87" s="460">
        <v>0</v>
      </c>
      <c r="BF87" s="460">
        <v>0</v>
      </c>
      <c r="BG87" s="460">
        <v>0</v>
      </c>
      <c r="BH87" s="460">
        <v>0</v>
      </c>
      <c r="BI87" s="256"/>
      <c r="BJ87" s="469">
        <v>0</v>
      </c>
      <c r="BK87" s="460">
        <v>0</v>
      </c>
      <c r="BL87" s="460">
        <v>0</v>
      </c>
      <c r="BM87" s="460">
        <v>0</v>
      </c>
      <c r="BN87" s="460">
        <v>0</v>
      </c>
      <c r="BO87" s="460">
        <v>0</v>
      </c>
      <c r="BP87" s="256"/>
      <c r="BQ87" s="469">
        <v>0</v>
      </c>
      <c r="BR87" s="460">
        <v>0</v>
      </c>
      <c r="BS87" s="460">
        <v>0</v>
      </c>
      <c r="BT87" s="460">
        <v>0</v>
      </c>
      <c r="BU87" s="460">
        <v>0</v>
      </c>
      <c r="BV87" s="460">
        <v>0</v>
      </c>
      <c r="BW87" s="256"/>
      <c r="BX87" s="256"/>
      <c r="BY87" s="256"/>
      <c r="BZ87" s="256"/>
      <c r="CA87" s="256"/>
    </row>
    <row r="88" spans="1:79" ht="12.75" x14ac:dyDescent="0.2">
      <c r="A88" s="428" t="s">
        <v>1069</v>
      </c>
      <c r="B88" s="431" t="s">
        <v>1070</v>
      </c>
      <c r="C88" s="430" t="s">
        <v>1071</v>
      </c>
      <c r="D88" s="439">
        <f>5.410700004/1.2</f>
        <v>4.5089166699999996</v>
      </c>
      <c r="E88" s="256"/>
      <c r="F88" s="433">
        <f t="shared" si="78"/>
        <v>4.5089166699999996</v>
      </c>
      <c r="G88" s="434">
        <f t="shared" si="249"/>
        <v>0</v>
      </c>
      <c r="H88" s="434">
        <f t="shared" si="250"/>
        <v>0</v>
      </c>
      <c r="I88" s="434">
        <f t="shared" si="251"/>
        <v>0</v>
      </c>
      <c r="J88" s="434">
        <f t="shared" si="252"/>
        <v>0</v>
      </c>
      <c r="K88" s="434">
        <f t="shared" si="253"/>
        <v>1</v>
      </c>
      <c r="L88" s="435">
        <v>0</v>
      </c>
      <c r="M88" s="469">
        <v>0</v>
      </c>
      <c r="N88" s="460">
        <v>0</v>
      </c>
      <c r="O88" s="460">
        <v>0</v>
      </c>
      <c r="P88" s="460">
        <v>0</v>
      </c>
      <c r="Q88" s="460">
        <v>0</v>
      </c>
      <c r="R88" s="460">
        <v>0</v>
      </c>
      <c r="S88" s="435">
        <v>0</v>
      </c>
      <c r="T88" s="452">
        <v>0</v>
      </c>
      <c r="U88" s="460">
        <v>0</v>
      </c>
      <c r="V88" s="460">
        <v>0</v>
      </c>
      <c r="W88" s="460">
        <v>0</v>
      </c>
      <c r="X88" s="460">
        <v>0</v>
      </c>
      <c r="Y88" s="460">
        <v>0</v>
      </c>
      <c r="Z88" s="435">
        <v>0</v>
      </c>
      <c r="AA88" s="452">
        <v>4.5089166699999996</v>
      </c>
      <c r="AB88" s="460">
        <v>0</v>
      </c>
      <c r="AC88" s="460">
        <v>0</v>
      </c>
      <c r="AD88" s="460">
        <v>0</v>
      </c>
      <c r="AE88" s="460">
        <v>0</v>
      </c>
      <c r="AF88" s="460">
        <v>1</v>
      </c>
      <c r="AG88" s="435">
        <v>0</v>
      </c>
      <c r="AH88" s="452">
        <v>0</v>
      </c>
      <c r="AI88" s="460">
        <v>0</v>
      </c>
      <c r="AJ88" s="460">
        <v>0</v>
      </c>
      <c r="AK88" s="460">
        <v>0</v>
      </c>
      <c r="AL88" s="460">
        <v>0</v>
      </c>
      <c r="AM88" s="460">
        <v>0</v>
      </c>
      <c r="AN88" s="435">
        <v>0</v>
      </c>
      <c r="AO88" s="433">
        <f t="shared" si="245"/>
        <v>0</v>
      </c>
      <c r="AP88" s="434">
        <f t="shared" si="67"/>
        <v>0</v>
      </c>
      <c r="AQ88" s="434">
        <f t="shared" si="68"/>
        <v>0</v>
      </c>
      <c r="AR88" s="434">
        <f t="shared" si="69"/>
        <v>0</v>
      </c>
      <c r="AS88" s="434">
        <f t="shared" si="70"/>
        <v>0</v>
      </c>
      <c r="AT88" s="434">
        <f t="shared" si="265"/>
        <v>0</v>
      </c>
      <c r="AU88" s="256"/>
      <c r="AV88" s="469">
        <v>0</v>
      </c>
      <c r="AW88" s="460">
        <v>0</v>
      </c>
      <c r="AX88" s="460">
        <v>0</v>
      </c>
      <c r="AY88" s="460">
        <v>0</v>
      </c>
      <c r="AZ88" s="460">
        <v>0</v>
      </c>
      <c r="BA88" s="460">
        <v>0</v>
      </c>
      <c r="BB88" s="256"/>
      <c r="BC88" s="469">
        <v>0</v>
      </c>
      <c r="BD88" s="460">
        <v>0</v>
      </c>
      <c r="BE88" s="460">
        <v>0</v>
      </c>
      <c r="BF88" s="460">
        <v>0</v>
      </c>
      <c r="BG88" s="460">
        <v>0</v>
      </c>
      <c r="BH88" s="460">
        <v>0</v>
      </c>
      <c r="BI88" s="256"/>
      <c r="BJ88" s="469">
        <v>0</v>
      </c>
      <c r="BK88" s="460">
        <v>0</v>
      </c>
      <c r="BL88" s="460">
        <v>0</v>
      </c>
      <c r="BM88" s="460">
        <v>0</v>
      </c>
      <c r="BN88" s="460">
        <v>0</v>
      </c>
      <c r="BO88" s="460">
        <v>0</v>
      </c>
      <c r="BP88" s="256"/>
      <c r="BQ88" s="469">
        <v>0</v>
      </c>
      <c r="BR88" s="460">
        <v>0</v>
      </c>
      <c r="BS88" s="460">
        <v>0</v>
      </c>
      <c r="BT88" s="460">
        <v>0</v>
      </c>
      <c r="BU88" s="460">
        <v>0</v>
      </c>
      <c r="BV88" s="460">
        <v>0</v>
      </c>
      <c r="BW88" s="256"/>
      <c r="BX88" s="256"/>
      <c r="BY88" s="256"/>
      <c r="BZ88" s="256"/>
      <c r="CA88" s="256"/>
    </row>
    <row r="89" spans="1:79" ht="12.75" x14ac:dyDescent="0.2">
      <c r="A89" s="428" t="s">
        <v>954</v>
      </c>
      <c r="B89" s="431" t="s">
        <v>1072</v>
      </c>
      <c r="C89" s="430" t="s">
        <v>1073</v>
      </c>
      <c r="D89" s="439">
        <f>0.7319/1.2</f>
        <v>0.60991666666666666</v>
      </c>
      <c r="E89" s="256"/>
      <c r="F89" s="433">
        <f t="shared" si="78"/>
        <v>0.60991666666666666</v>
      </c>
      <c r="G89" s="434">
        <f t="shared" si="249"/>
        <v>0</v>
      </c>
      <c r="H89" s="434">
        <f t="shared" si="250"/>
        <v>0</v>
      </c>
      <c r="I89" s="434">
        <f t="shared" si="251"/>
        <v>0</v>
      </c>
      <c r="J89" s="434">
        <f t="shared" si="252"/>
        <v>0</v>
      </c>
      <c r="K89" s="434">
        <f t="shared" si="253"/>
        <v>1</v>
      </c>
      <c r="L89" s="435">
        <v>0</v>
      </c>
      <c r="M89" s="469">
        <v>0</v>
      </c>
      <c r="N89" s="460">
        <v>0</v>
      </c>
      <c r="O89" s="460">
        <v>0</v>
      </c>
      <c r="P89" s="460">
        <v>0</v>
      </c>
      <c r="Q89" s="460">
        <v>0</v>
      </c>
      <c r="R89" s="460">
        <v>0</v>
      </c>
      <c r="S89" s="435">
        <v>0</v>
      </c>
      <c r="T89" s="452">
        <v>0.60991666666666666</v>
      </c>
      <c r="U89" s="460">
        <v>0</v>
      </c>
      <c r="V89" s="460">
        <v>0</v>
      </c>
      <c r="W89" s="460">
        <v>0</v>
      </c>
      <c r="X89" s="460">
        <v>0</v>
      </c>
      <c r="Y89" s="460">
        <v>1</v>
      </c>
      <c r="Z89" s="435">
        <v>0</v>
      </c>
      <c r="AA89" s="452">
        <v>0</v>
      </c>
      <c r="AB89" s="460">
        <v>0</v>
      </c>
      <c r="AC89" s="460">
        <v>0</v>
      </c>
      <c r="AD89" s="460">
        <v>0</v>
      </c>
      <c r="AE89" s="460">
        <v>0</v>
      </c>
      <c r="AF89" s="460">
        <v>0</v>
      </c>
      <c r="AG89" s="435">
        <v>0</v>
      </c>
      <c r="AH89" s="452">
        <v>0</v>
      </c>
      <c r="AI89" s="460">
        <v>0</v>
      </c>
      <c r="AJ89" s="460">
        <v>0</v>
      </c>
      <c r="AK89" s="460">
        <v>0</v>
      </c>
      <c r="AL89" s="460">
        <v>0</v>
      </c>
      <c r="AM89" s="460">
        <v>0</v>
      </c>
      <c r="AN89" s="435">
        <v>0</v>
      </c>
      <c r="AO89" s="433">
        <f t="shared" si="245"/>
        <v>0</v>
      </c>
      <c r="AP89" s="434">
        <f t="shared" si="67"/>
        <v>0</v>
      </c>
      <c r="AQ89" s="434">
        <f t="shared" si="68"/>
        <v>0</v>
      </c>
      <c r="AR89" s="434">
        <f t="shared" si="69"/>
        <v>0</v>
      </c>
      <c r="AS89" s="434">
        <f t="shared" si="70"/>
        <v>0</v>
      </c>
      <c r="AT89" s="434">
        <f t="shared" si="265"/>
        <v>0</v>
      </c>
      <c r="AU89" s="256"/>
      <c r="AV89" s="469">
        <v>0</v>
      </c>
      <c r="AW89" s="460">
        <v>0</v>
      </c>
      <c r="AX89" s="460">
        <v>0</v>
      </c>
      <c r="AY89" s="460">
        <v>0</v>
      </c>
      <c r="AZ89" s="460">
        <v>0</v>
      </c>
      <c r="BA89" s="460">
        <v>0</v>
      </c>
      <c r="BB89" s="256"/>
      <c r="BC89" s="469">
        <v>0</v>
      </c>
      <c r="BD89" s="460">
        <v>0</v>
      </c>
      <c r="BE89" s="460">
        <v>0</v>
      </c>
      <c r="BF89" s="460">
        <v>0</v>
      </c>
      <c r="BG89" s="460">
        <v>0</v>
      </c>
      <c r="BH89" s="460">
        <v>0</v>
      </c>
      <c r="BI89" s="256"/>
      <c r="BJ89" s="469">
        <v>0</v>
      </c>
      <c r="BK89" s="460">
        <v>0</v>
      </c>
      <c r="BL89" s="460">
        <v>0</v>
      </c>
      <c r="BM89" s="460">
        <v>0</v>
      </c>
      <c r="BN89" s="460">
        <v>0</v>
      </c>
      <c r="BO89" s="460">
        <v>0</v>
      </c>
      <c r="BP89" s="256"/>
      <c r="BQ89" s="469">
        <v>0</v>
      </c>
      <c r="BR89" s="460">
        <v>0</v>
      </c>
      <c r="BS89" s="460">
        <v>0</v>
      </c>
      <c r="BT89" s="460">
        <v>0</v>
      </c>
      <c r="BU89" s="460">
        <v>0</v>
      </c>
      <c r="BV89" s="460">
        <v>0</v>
      </c>
      <c r="BW89" s="256"/>
      <c r="BX89" s="256"/>
      <c r="BY89" s="256"/>
      <c r="BZ89" s="256"/>
      <c r="CA89" s="256"/>
    </row>
    <row r="90" spans="1:79" ht="12.75" x14ac:dyDescent="0.2">
      <c r="A90" s="428" t="s">
        <v>1074</v>
      </c>
      <c r="B90" s="431" t="s">
        <v>1075</v>
      </c>
      <c r="C90" s="430" t="s">
        <v>1076</v>
      </c>
      <c r="D90" s="439">
        <f>0.66/1.2</f>
        <v>0.55000000000000004</v>
      </c>
      <c r="E90" s="256"/>
      <c r="F90" s="433">
        <f t="shared" si="78"/>
        <v>0.55000000000000004</v>
      </c>
      <c r="G90" s="434">
        <f t="shared" si="249"/>
        <v>0</v>
      </c>
      <c r="H90" s="434">
        <f t="shared" si="250"/>
        <v>0</v>
      </c>
      <c r="I90" s="434">
        <f t="shared" si="251"/>
        <v>0</v>
      </c>
      <c r="J90" s="434">
        <f t="shared" si="252"/>
        <v>0</v>
      </c>
      <c r="K90" s="434">
        <f t="shared" si="253"/>
        <v>1</v>
      </c>
      <c r="L90" s="435">
        <v>0</v>
      </c>
      <c r="M90" s="469">
        <v>0</v>
      </c>
      <c r="N90" s="460">
        <v>0</v>
      </c>
      <c r="O90" s="460">
        <v>0</v>
      </c>
      <c r="P90" s="460">
        <v>0</v>
      </c>
      <c r="Q90" s="460">
        <v>0</v>
      </c>
      <c r="R90" s="460">
        <v>0</v>
      </c>
      <c r="S90" s="435">
        <v>0</v>
      </c>
      <c r="T90" s="452">
        <v>0.55000000000000004</v>
      </c>
      <c r="U90" s="460">
        <v>0</v>
      </c>
      <c r="V90" s="460">
        <v>0</v>
      </c>
      <c r="W90" s="460">
        <v>0</v>
      </c>
      <c r="X90" s="460">
        <v>0</v>
      </c>
      <c r="Y90" s="460">
        <v>1</v>
      </c>
      <c r="Z90" s="435">
        <v>0</v>
      </c>
      <c r="AA90" s="452">
        <v>0</v>
      </c>
      <c r="AB90" s="460">
        <v>0</v>
      </c>
      <c r="AC90" s="460">
        <v>0</v>
      </c>
      <c r="AD90" s="460">
        <v>0</v>
      </c>
      <c r="AE90" s="460">
        <v>0</v>
      </c>
      <c r="AF90" s="460">
        <v>0</v>
      </c>
      <c r="AG90" s="435">
        <v>0</v>
      </c>
      <c r="AH90" s="452">
        <v>0</v>
      </c>
      <c r="AI90" s="460">
        <v>0</v>
      </c>
      <c r="AJ90" s="460">
        <v>0</v>
      </c>
      <c r="AK90" s="460">
        <v>0</v>
      </c>
      <c r="AL90" s="460">
        <v>0</v>
      </c>
      <c r="AM90" s="460">
        <v>0</v>
      </c>
      <c r="AN90" s="435">
        <v>0</v>
      </c>
      <c r="AO90" s="433">
        <f t="shared" si="245"/>
        <v>0</v>
      </c>
      <c r="AP90" s="434">
        <f t="shared" si="67"/>
        <v>0</v>
      </c>
      <c r="AQ90" s="434">
        <f t="shared" si="68"/>
        <v>0</v>
      </c>
      <c r="AR90" s="434">
        <f t="shared" si="69"/>
        <v>0</v>
      </c>
      <c r="AS90" s="434">
        <f t="shared" si="70"/>
        <v>0</v>
      </c>
      <c r="AT90" s="434">
        <f t="shared" si="265"/>
        <v>0</v>
      </c>
      <c r="AU90" s="256"/>
      <c r="AV90" s="469">
        <v>0</v>
      </c>
      <c r="AW90" s="460">
        <v>0</v>
      </c>
      <c r="AX90" s="460">
        <v>0</v>
      </c>
      <c r="AY90" s="460">
        <v>0</v>
      </c>
      <c r="AZ90" s="460">
        <v>0</v>
      </c>
      <c r="BA90" s="460">
        <v>0</v>
      </c>
      <c r="BB90" s="256"/>
      <c r="BC90" s="469">
        <v>0</v>
      </c>
      <c r="BD90" s="460">
        <v>0</v>
      </c>
      <c r="BE90" s="460">
        <v>0</v>
      </c>
      <c r="BF90" s="460">
        <v>0</v>
      </c>
      <c r="BG90" s="460">
        <v>0</v>
      </c>
      <c r="BH90" s="460">
        <v>0</v>
      </c>
      <c r="BI90" s="256"/>
      <c r="BJ90" s="469">
        <v>0</v>
      </c>
      <c r="BK90" s="460">
        <v>0</v>
      </c>
      <c r="BL90" s="460">
        <v>0</v>
      </c>
      <c r="BM90" s="460">
        <v>0</v>
      </c>
      <c r="BN90" s="460">
        <v>0</v>
      </c>
      <c r="BO90" s="460">
        <v>0</v>
      </c>
      <c r="BP90" s="256"/>
      <c r="BQ90" s="469">
        <v>0</v>
      </c>
      <c r="BR90" s="460">
        <v>0</v>
      </c>
      <c r="BS90" s="460">
        <v>0</v>
      </c>
      <c r="BT90" s="460">
        <v>0</v>
      </c>
      <c r="BU90" s="460">
        <v>0</v>
      </c>
      <c r="BV90" s="460">
        <v>0</v>
      </c>
      <c r="BW90" s="256"/>
      <c r="BX90" s="256"/>
      <c r="BY90" s="256"/>
      <c r="BZ90" s="256"/>
      <c r="CA90" s="256"/>
    </row>
    <row r="91" spans="1:79" ht="12.75" x14ac:dyDescent="0.2">
      <c r="A91" s="428" t="s">
        <v>1077</v>
      </c>
      <c r="B91" s="432" t="s">
        <v>1078</v>
      </c>
      <c r="C91" s="430" t="s">
        <v>1079</v>
      </c>
      <c r="D91" s="439">
        <f>0.6/1.2</f>
        <v>0.5</v>
      </c>
      <c r="E91" s="256"/>
      <c r="F91" s="433">
        <f t="shared" si="78"/>
        <v>0.5</v>
      </c>
      <c r="G91" s="434">
        <f t="shared" si="249"/>
        <v>0</v>
      </c>
      <c r="H91" s="434">
        <f t="shared" si="250"/>
        <v>0</v>
      </c>
      <c r="I91" s="434">
        <f t="shared" si="251"/>
        <v>0</v>
      </c>
      <c r="J91" s="434">
        <f t="shared" si="252"/>
        <v>0</v>
      </c>
      <c r="K91" s="434">
        <f t="shared" si="253"/>
        <v>1</v>
      </c>
      <c r="L91" s="435">
        <v>0</v>
      </c>
      <c r="M91" s="469">
        <v>0</v>
      </c>
      <c r="N91" s="460">
        <v>0</v>
      </c>
      <c r="O91" s="460">
        <v>0</v>
      </c>
      <c r="P91" s="460">
        <v>0</v>
      </c>
      <c r="Q91" s="460">
        <v>0</v>
      </c>
      <c r="R91" s="460">
        <v>0</v>
      </c>
      <c r="S91" s="435">
        <v>0</v>
      </c>
      <c r="T91" s="452">
        <v>0.5</v>
      </c>
      <c r="U91" s="460">
        <v>0</v>
      </c>
      <c r="V91" s="460">
        <v>0</v>
      </c>
      <c r="W91" s="460">
        <v>0</v>
      </c>
      <c r="X91" s="460">
        <v>0</v>
      </c>
      <c r="Y91" s="460">
        <v>1</v>
      </c>
      <c r="Z91" s="435">
        <v>0</v>
      </c>
      <c r="AA91" s="452">
        <v>0</v>
      </c>
      <c r="AB91" s="460">
        <v>0</v>
      </c>
      <c r="AC91" s="460">
        <v>0</v>
      </c>
      <c r="AD91" s="460">
        <v>0</v>
      </c>
      <c r="AE91" s="460">
        <v>0</v>
      </c>
      <c r="AF91" s="460">
        <v>0</v>
      </c>
      <c r="AG91" s="435">
        <v>0</v>
      </c>
      <c r="AH91" s="452">
        <v>0</v>
      </c>
      <c r="AI91" s="460">
        <v>0</v>
      </c>
      <c r="AJ91" s="460">
        <v>0</v>
      </c>
      <c r="AK91" s="460">
        <v>0</v>
      </c>
      <c r="AL91" s="460">
        <v>0</v>
      </c>
      <c r="AM91" s="460">
        <v>0</v>
      </c>
      <c r="AN91" s="435">
        <v>0</v>
      </c>
      <c r="AO91" s="433">
        <f t="shared" si="245"/>
        <v>0</v>
      </c>
      <c r="AP91" s="434">
        <f t="shared" si="67"/>
        <v>0</v>
      </c>
      <c r="AQ91" s="434">
        <f t="shared" si="68"/>
        <v>0</v>
      </c>
      <c r="AR91" s="434">
        <f t="shared" si="69"/>
        <v>0</v>
      </c>
      <c r="AS91" s="434">
        <f t="shared" si="70"/>
        <v>0</v>
      </c>
      <c r="AT91" s="434">
        <f>BA91+BH91+BO91+BV91</f>
        <v>0</v>
      </c>
      <c r="AU91" s="256"/>
      <c r="AV91" s="469">
        <v>0</v>
      </c>
      <c r="AW91" s="460">
        <v>0</v>
      </c>
      <c r="AX91" s="460">
        <v>0</v>
      </c>
      <c r="AY91" s="460">
        <v>0</v>
      </c>
      <c r="AZ91" s="460">
        <v>0</v>
      </c>
      <c r="BA91" s="460">
        <v>0</v>
      </c>
      <c r="BB91" s="256"/>
      <c r="BC91" s="469">
        <v>0</v>
      </c>
      <c r="BD91" s="460">
        <v>0</v>
      </c>
      <c r="BE91" s="460">
        <v>0</v>
      </c>
      <c r="BF91" s="460">
        <v>0</v>
      </c>
      <c r="BG91" s="460">
        <v>0</v>
      </c>
      <c r="BH91" s="460">
        <v>0</v>
      </c>
      <c r="BI91" s="256"/>
      <c r="BJ91" s="469">
        <v>0</v>
      </c>
      <c r="BK91" s="460">
        <v>0</v>
      </c>
      <c r="BL91" s="460">
        <v>0</v>
      </c>
      <c r="BM91" s="460">
        <v>0</v>
      </c>
      <c r="BN91" s="460">
        <v>0</v>
      </c>
      <c r="BO91" s="460">
        <v>0</v>
      </c>
      <c r="BP91" s="256"/>
      <c r="BQ91" s="469">
        <v>0</v>
      </c>
      <c r="BR91" s="460">
        <v>0</v>
      </c>
      <c r="BS91" s="460">
        <v>0</v>
      </c>
      <c r="BT91" s="460">
        <v>0</v>
      </c>
      <c r="BU91" s="460">
        <v>0</v>
      </c>
      <c r="BV91" s="460">
        <v>0</v>
      </c>
      <c r="BW91" s="256"/>
      <c r="BX91" s="256"/>
      <c r="BY91" s="256"/>
      <c r="BZ91" s="256"/>
      <c r="CA91" s="256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G17:AM17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31496062992125984" footer="0.31496062992125984"/>
  <pageSetup paperSize="9" scale="50" fitToWidth="2" fitToHeight="2" orientation="landscape" r:id="rId4"/>
  <headerFooter alignWithMargins="0"/>
  <colBreaks count="1" manualBreakCount="1">
    <brk id="39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872</v>
      </c>
    </row>
    <row r="4" spans="1:34" s="39" customFormat="1" ht="18.75" x14ac:dyDescent="0.3">
      <c r="A4" s="312" t="s">
        <v>232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5" t="s">
        <v>66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4" t="s">
        <v>877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7" t="s">
        <v>875</v>
      </c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7"/>
      <c r="U12" s="317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4" t="s">
        <v>878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8"/>
    </row>
    <row r="15" spans="1:34" ht="15.75" customHeight="1" x14ac:dyDescent="0.25">
      <c r="A15" s="282" t="s">
        <v>67</v>
      </c>
      <c r="B15" s="282" t="s">
        <v>20</v>
      </c>
      <c r="C15" s="282" t="s">
        <v>5</v>
      </c>
      <c r="D15" s="282" t="s">
        <v>892</v>
      </c>
      <c r="E15" s="282" t="s">
        <v>893</v>
      </c>
      <c r="F15" s="304" t="s">
        <v>894</v>
      </c>
      <c r="G15" s="306"/>
      <c r="H15" s="282" t="s">
        <v>895</v>
      </c>
      <c r="I15" s="282"/>
      <c r="J15" s="282" t="s">
        <v>896</v>
      </c>
      <c r="K15" s="282"/>
      <c r="L15" s="282"/>
      <c r="M15" s="282"/>
      <c r="N15" s="282" t="s">
        <v>897</v>
      </c>
      <c r="O15" s="282"/>
      <c r="P15" s="304" t="s">
        <v>837</v>
      </c>
      <c r="Q15" s="305"/>
      <c r="R15" s="305"/>
      <c r="S15" s="306"/>
      <c r="T15" s="282" t="s">
        <v>7</v>
      </c>
      <c r="U15" s="282"/>
      <c r="V15" s="154"/>
    </row>
    <row r="16" spans="1:34" ht="59.25" customHeight="1" x14ac:dyDescent="0.25">
      <c r="A16" s="282"/>
      <c r="B16" s="282"/>
      <c r="C16" s="282"/>
      <c r="D16" s="282"/>
      <c r="E16" s="282"/>
      <c r="F16" s="307"/>
      <c r="G16" s="309"/>
      <c r="H16" s="282"/>
      <c r="I16" s="282"/>
      <c r="J16" s="282"/>
      <c r="K16" s="282"/>
      <c r="L16" s="282"/>
      <c r="M16" s="282"/>
      <c r="N16" s="282"/>
      <c r="O16" s="282"/>
      <c r="P16" s="307"/>
      <c r="Q16" s="308"/>
      <c r="R16" s="308"/>
      <c r="S16" s="309"/>
      <c r="T16" s="282"/>
      <c r="U16" s="282"/>
    </row>
    <row r="17" spans="1:21" ht="49.5" customHeight="1" x14ac:dyDescent="0.25">
      <c r="A17" s="282"/>
      <c r="B17" s="282"/>
      <c r="C17" s="282"/>
      <c r="D17" s="282"/>
      <c r="E17" s="282"/>
      <c r="F17" s="307"/>
      <c r="G17" s="309"/>
      <c r="H17" s="282"/>
      <c r="I17" s="282"/>
      <c r="J17" s="282" t="s">
        <v>9</v>
      </c>
      <c r="K17" s="282"/>
      <c r="L17" s="282" t="s">
        <v>10</v>
      </c>
      <c r="M17" s="282"/>
      <c r="N17" s="282"/>
      <c r="O17" s="282"/>
      <c r="P17" s="310" t="s">
        <v>898</v>
      </c>
      <c r="Q17" s="311"/>
      <c r="R17" s="310" t="s">
        <v>8</v>
      </c>
      <c r="S17" s="311"/>
      <c r="T17" s="282"/>
      <c r="U17" s="282"/>
    </row>
    <row r="18" spans="1:21" ht="129" customHeight="1" x14ac:dyDescent="0.25">
      <c r="A18" s="282"/>
      <c r="B18" s="282"/>
      <c r="C18" s="282"/>
      <c r="D18" s="282"/>
      <c r="E18" s="282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833</v>
      </c>
      <c r="L18" s="155" t="s">
        <v>4</v>
      </c>
      <c r="M18" s="155" t="s">
        <v>831</v>
      </c>
      <c r="N18" s="155" t="s">
        <v>4</v>
      </c>
      <c r="O18" s="155" t="s">
        <v>15</v>
      </c>
      <c r="P18" s="155" t="s">
        <v>4</v>
      </c>
      <c r="Q18" s="155" t="s">
        <v>833</v>
      </c>
      <c r="R18" s="155" t="s">
        <v>4</v>
      </c>
      <c r="S18" s="155" t="s">
        <v>834</v>
      </c>
      <c r="T18" s="282"/>
      <c r="U18" s="282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2">
        <f>S19+1</f>
        <v>20</v>
      </c>
      <c r="U19" s="282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0"/>
      <c r="U20" s="311"/>
    </row>
    <row r="21" spans="1:21" x14ac:dyDescent="0.25">
      <c r="A21" s="282" t="s">
        <v>154</v>
      </c>
      <c r="B21" s="282"/>
      <c r="C21" s="282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2"/>
      <c r="U21" s="282"/>
    </row>
    <row r="23" spans="1:21" s="5" customFormat="1" ht="49.5" customHeight="1" x14ac:dyDescent="0.25">
      <c r="A23" s="303" t="s">
        <v>867</v>
      </c>
      <c r="B23" s="303"/>
      <c r="C23" s="303"/>
      <c r="D23" s="303"/>
      <c r="E23" s="303"/>
      <c r="F23" s="303"/>
      <c r="G23" s="303"/>
      <c r="H23" s="303"/>
      <c r="I23" s="303"/>
      <c r="J23" s="303"/>
      <c r="K23" s="303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872</v>
      </c>
      <c r="Y3" s="2"/>
    </row>
    <row r="4" spans="1:52" s="8" customFormat="1" ht="18.75" x14ac:dyDescent="0.3">
      <c r="A4" s="291" t="s">
        <v>835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167"/>
      <c r="Y4" s="167"/>
      <c r="Z4" s="167"/>
      <c r="AA4" s="167"/>
    </row>
    <row r="5" spans="1:52" s="8" customFormat="1" ht="18.75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159"/>
      <c r="Y7" s="159"/>
      <c r="Z7" s="159"/>
      <c r="AA7" s="159"/>
    </row>
    <row r="8" spans="1:52" x14ac:dyDescent="0.25">
      <c r="A8" s="287" t="s">
        <v>70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0" t="s">
        <v>55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169"/>
      <c r="Y12" s="169"/>
      <c r="Z12" s="169"/>
      <c r="AA12" s="169"/>
    </row>
    <row r="13" spans="1:52" x14ac:dyDescent="0.25">
      <c r="A13" s="287" t="s">
        <v>72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5"/>
      <c r="Y13" s="25"/>
      <c r="Z13" s="25"/>
      <c r="AA13" s="25"/>
    </row>
    <row r="14" spans="1:52" ht="15.75" customHeight="1" x14ac:dyDescent="0.25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8" t="s">
        <v>67</v>
      </c>
      <c r="B15" s="321" t="s">
        <v>20</v>
      </c>
      <c r="C15" s="321" t="s">
        <v>5</v>
      </c>
      <c r="D15" s="318" t="s">
        <v>899</v>
      </c>
      <c r="E15" s="323" t="s">
        <v>862</v>
      </c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286" t="s">
        <v>229</v>
      </c>
      <c r="T15" s="286"/>
      <c r="U15" s="286"/>
      <c r="V15" s="286"/>
      <c r="W15" s="321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9"/>
      <c r="B16" s="321"/>
      <c r="C16" s="321"/>
      <c r="D16" s="319"/>
      <c r="E16" s="323" t="s">
        <v>9</v>
      </c>
      <c r="F16" s="323"/>
      <c r="G16" s="323"/>
      <c r="H16" s="323"/>
      <c r="I16" s="323"/>
      <c r="J16" s="323"/>
      <c r="K16" s="323"/>
      <c r="L16" s="323" t="s">
        <v>10</v>
      </c>
      <c r="M16" s="323"/>
      <c r="N16" s="323"/>
      <c r="O16" s="323"/>
      <c r="P16" s="323"/>
      <c r="Q16" s="323"/>
      <c r="R16" s="323"/>
      <c r="S16" s="286"/>
      <c r="T16" s="286"/>
      <c r="U16" s="286"/>
      <c r="V16" s="286"/>
      <c r="W16" s="321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9"/>
      <c r="B17" s="321"/>
      <c r="C17" s="321"/>
      <c r="D17" s="319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286"/>
      <c r="T17" s="286"/>
      <c r="U17" s="286"/>
      <c r="V17" s="286"/>
      <c r="W17" s="321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9"/>
      <c r="B18" s="321"/>
      <c r="C18" s="321"/>
      <c r="D18" s="319"/>
      <c r="E18" s="173" t="s">
        <v>23</v>
      </c>
      <c r="F18" s="323" t="s">
        <v>22</v>
      </c>
      <c r="G18" s="323"/>
      <c r="H18" s="323"/>
      <c r="I18" s="323"/>
      <c r="J18" s="323"/>
      <c r="K18" s="323"/>
      <c r="L18" s="173" t="s">
        <v>23</v>
      </c>
      <c r="M18" s="323" t="s">
        <v>22</v>
      </c>
      <c r="N18" s="323"/>
      <c r="O18" s="323"/>
      <c r="P18" s="323"/>
      <c r="Q18" s="323"/>
      <c r="R18" s="323"/>
      <c r="S18" s="297" t="s">
        <v>23</v>
      </c>
      <c r="T18" s="299"/>
      <c r="U18" s="297" t="s">
        <v>22</v>
      </c>
      <c r="V18" s="299"/>
      <c r="W18" s="321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0"/>
      <c r="B19" s="321"/>
      <c r="C19" s="321"/>
      <c r="D19" s="320"/>
      <c r="E19" s="197" t="s">
        <v>898</v>
      </c>
      <c r="F19" s="197" t="s">
        <v>898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898</v>
      </c>
      <c r="M19" s="197" t="s">
        <v>898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900</v>
      </c>
      <c r="T19" s="174" t="s">
        <v>151</v>
      </c>
      <c r="U19" s="196" t="s">
        <v>900</v>
      </c>
      <c r="V19" s="174" t="s">
        <v>151</v>
      </c>
      <c r="W19" s="321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7" t="s">
        <v>154</v>
      </c>
      <c r="B22" s="298"/>
      <c r="C22" s="299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  <c r="L24" s="303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872</v>
      </c>
      <c r="Y3" s="7"/>
      <c r="Z3" s="10"/>
      <c r="AB3" s="2"/>
    </row>
    <row r="4" spans="1:47" s="23" customFormat="1" ht="40.5" customHeight="1" x14ac:dyDescent="0.25">
      <c r="A4" s="350" t="s">
        <v>830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159"/>
      <c r="Z7" s="159"/>
      <c r="AA7" s="159"/>
      <c r="AB7" s="159"/>
      <c r="AC7" s="159"/>
      <c r="AD7" s="159"/>
      <c r="AE7" s="159"/>
    </row>
    <row r="8" spans="1:47" x14ac:dyDescent="0.25">
      <c r="A8" s="287" t="s">
        <v>69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0" t="s">
        <v>55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7" t="s">
        <v>879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5"/>
      <c r="Z13" s="25"/>
      <c r="AA13" s="25"/>
      <c r="AB13" s="25"/>
      <c r="AC13" s="25"/>
      <c r="AD13" s="25"/>
      <c r="AE13" s="25"/>
    </row>
    <row r="14" spans="1:47" x14ac:dyDescent="0.25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8" t="s">
        <v>67</v>
      </c>
      <c r="B15" s="321" t="s">
        <v>20</v>
      </c>
      <c r="C15" s="321" t="s">
        <v>5</v>
      </c>
      <c r="D15" s="329" t="s">
        <v>155</v>
      </c>
      <c r="E15" s="335" t="s">
        <v>863</v>
      </c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7"/>
      <c r="Q15" s="335" t="s">
        <v>230</v>
      </c>
      <c r="R15" s="336"/>
      <c r="S15" s="336"/>
      <c r="T15" s="336"/>
      <c r="U15" s="337"/>
      <c r="V15" s="328" t="s">
        <v>7</v>
      </c>
      <c r="W15" s="328"/>
      <c r="X15" s="328"/>
      <c r="Y15" s="7"/>
      <c r="Z15" s="7"/>
    </row>
    <row r="16" spans="1:47" ht="22.5" customHeight="1" x14ac:dyDescent="0.25">
      <c r="A16" s="319"/>
      <c r="B16" s="321"/>
      <c r="C16" s="321"/>
      <c r="D16" s="330"/>
      <c r="E16" s="338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40"/>
      <c r="Q16" s="341"/>
      <c r="R16" s="342"/>
      <c r="S16" s="342"/>
      <c r="T16" s="342"/>
      <c r="U16" s="343"/>
      <c r="V16" s="328"/>
      <c r="W16" s="328"/>
      <c r="X16" s="328"/>
      <c r="Y16" s="7"/>
      <c r="Z16" s="7"/>
    </row>
    <row r="17" spans="1:33" ht="24" customHeight="1" x14ac:dyDescent="0.25">
      <c r="A17" s="319"/>
      <c r="B17" s="321"/>
      <c r="C17" s="321"/>
      <c r="D17" s="330"/>
      <c r="E17" s="323" t="s">
        <v>9</v>
      </c>
      <c r="F17" s="323"/>
      <c r="G17" s="323"/>
      <c r="H17" s="323"/>
      <c r="I17" s="323"/>
      <c r="J17" s="323"/>
      <c r="K17" s="332" t="s">
        <v>10</v>
      </c>
      <c r="L17" s="333"/>
      <c r="M17" s="333"/>
      <c r="N17" s="333"/>
      <c r="O17" s="333"/>
      <c r="P17" s="334"/>
      <c r="Q17" s="338"/>
      <c r="R17" s="339"/>
      <c r="S17" s="339"/>
      <c r="T17" s="339"/>
      <c r="U17" s="340"/>
      <c r="V17" s="328"/>
      <c r="W17" s="328"/>
      <c r="X17" s="328"/>
      <c r="Y17" s="7"/>
      <c r="Z17" s="7"/>
    </row>
    <row r="18" spans="1:33" ht="75.75" customHeight="1" x14ac:dyDescent="0.25">
      <c r="A18" s="320"/>
      <c r="B18" s="321"/>
      <c r="C18" s="321"/>
      <c r="D18" s="331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28"/>
      <c r="W18" s="328"/>
      <c r="X18" s="328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5">
        <f t="shared" si="0"/>
        <v>22</v>
      </c>
      <c r="W19" s="325"/>
      <c r="X19" s="325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47"/>
      <c r="W20" s="348"/>
      <c r="X20" s="349"/>
      <c r="Y20" s="7"/>
      <c r="Z20" s="7"/>
    </row>
    <row r="21" spans="1:33" s="1" customFormat="1" x14ac:dyDescent="0.25">
      <c r="A21" s="344" t="s">
        <v>154</v>
      </c>
      <c r="B21" s="345"/>
      <c r="C21" s="346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6"/>
      <c r="W21" s="326"/>
      <c r="X21" s="326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4" t="s">
        <v>80</v>
      </c>
      <c r="B22" s="324"/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872</v>
      </c>
      <c r="AB3" s="7"/>
      <c r="AC3" s="10"/>
      <c r="AE3" s="2"/>
    </row>
    <row r="4" spans="1:36" s="23" customFormat="1" ht="18.75" x14ac:dyDescent="0.25">
      <c r="A4" s="350" t="s">
        <v>231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181"/>
      <c r="AC4" s="181"/>
      <c r="AD4" s="181"/>
      <c r="AE4" s="181"/>
      <c r="AF4" s="181"/>
    </row>
    <row r="5" spans="1:36" s="8" customFormat="1" ht="18.75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159"/>
      <c r="AC7" s="159"/>
      <c r="AD7" s="159"/>
      <c r="AE7" s="159"/>
      <c r="AF7" s="159"/>
    </row>
    <row r="8" spans="1:36" x14ac:dyDescent="0.25">
      <c r="A8" s="351" t="s">
        <v>69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0" t="s">
        <v>55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19"/>
      <c r="AC12" s="169"/>
      <c r="AD12" s="169"/>
      <c r="AE12" s="169"/>
      <c r="AF12" s="169"/>
    </row>
    <row r="13" spans="1:36" x14ac:dyDescent="0.25">
      <c r="A13" s="287" t="s">
        <v>880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8" t="s">
        <v>67</v>
      </c>
      <c r="B15" s="321" t="s">
        <v>20</v>
      </c>
      <c r="C15" s="321" t="s">
        <v>5</v>
      </c>
      <c r="D15" s="318" t="s">
        <v>155</v>
      </c>
      <c r="E15" s="323" t="s">
        <v>73</v>
      </c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35" t="s">
        <v>230</v>
      </c>
      <c r="U15" s="336"/>
      <c r="V15" s="336"/>
      <c r="W15" s="336"/>
      <c r="X15" s="336"/>
      <c r="Y15" s="336"/>
      <c r="Z15" s="337"/>
      <c r="AA15" s="328" t="s">
        <v>7</v>
      </c>
      <c r="AB15" s="7"/>
      <c r="AC15" s="7"/>
    </row>
    <row r="16" spans="1:36" ht="26.25" customHeight="1" x14ac:dyDescent="0.25">
      <c r="A16" s="319"/>
      <c r="B16" s="321"/>
      <c r="C16" s="321"/>
      <c r="D16" s="319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41"/>
      <c r="U16" s="342"/>
      <c r="V16" s="342"/>
      <c r="W16" s="342"/>
      <c r="X16" s="342"/>
      <c r="Y16" s="342"/>
      <c r="Z16" s="343"/>
      <c r="AA16" s="328"/>
      <c r="AB16" s="7"/>
      <c r="AC16" s="7"/>
    </row>
    <row r="17" spans="1:33" ht="30" customHeight="1" x14ac:dyDescent="0.25">
      <c r="A17" s="319"/>
      <c r="B17" s="321"/>
      <c r="C17" s="321"/>
      <c r="D17" s="319"/>
      <c r="E17" s="323" t="s">
        <v>9</v>
      </c>
      <c r="F17" s="323"/>
      <c r="G17" s="323"/>
      <c r="H17" s="323"/>
      <c r="I17" s="323"/>
      <c r="J17" s="323"/>
      <c r="K17" s="323"/>
      <c r="L17" s="323" t="s">
        <v>10</v>
      </c>
      <c r="M17" s="323"/>
      <c r="N17" s="323"/>
      <c r="O17" s="323"/>
      <c r="P17" s="323"/>
      <c r="Q17" s="323"/>
      <c r="R17" s="323"/>
      <c r="S17" s="323"/>
      <c r="T17" s="338"/>
      <c r="U17" s="339"/>
      <c r="V17" s="339"/>
      <c r="W17" s="339"/>
      <c r="X17" s="339"/>
      <c r="Y17" s="339"/>
      <c r="Z17" s="340"/>
      <c r="AA17" s="328"/>
      <c r="AB17" s="7"/>
      <c r="AC17" s="7"/>
    </row>
    <row r="18" spans="1:33" ht="96" customHeight="1" x14ac:dyDescent="0.25">
      <c r="A18" s="320"/>
      <c r="B18" s="321"/>
      <c r="C18" s="321"/>
      <c r="D18" s="320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233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8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7" t="s">
        <v>154</v>
      </c>
      <c r="B21" s="298"/>
      <c r="C21" s="299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4" t="s">
        <v>80</v>
      </c>
      <c r="B22" s="324"/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4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872</v>
      </c>
      <c r="V3" s="7"/>
      <c r="W3" s="7"/>
      <c r="X3" s="10"/>
      <c r="Z3" s="7"/>
      <c r="AC3" s="2"/>
    </row>
    <row r="4" spans="1:54" s="23" customFormat="1" ht="18.75" customHeight="1" x14ac:dyDescent="0.25">
      <c r="A4" s="350" t="s">
        <v>868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1" t="s">
        <v>75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7" t="s">
        <v>881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2"/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8" t="s">
        <v>67</v>
      </c>
      <c r="B16" s="321" t="s">
        <v>20</v>
      </c>
      <c r="C16" s="321" t="s">
        <v>5</v>
      </c>
      <c r="D16" s="318" t="s">
        <v>65</v>
      </c>
      <c r="E16" s="321" t="s">
        <v>152</v>
      </c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 t="s">
        <v>230</v>
      </c>
      <c r="Q16" s="321"/>
      <c r="R16" s="321"/>
      <c r="S16" s="321"/>
      <c r="T16" s="321"/>
      <c r="U16" s="321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9"/>
      <c r="B17" s="321"/>
      <c r="C17" s="321"/>
      <c r="D17" s="319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9"/>
      <c r="B18" s="321"/>
      <c r="C18" s="321"/>
      <c r="D18" s="319"/>
      <c r="E18" s="323" t="s">
        <v>9</v>
      </c>
      <c r="F18" s="323"/>
      <c r="G18" s="323"/>
      <c r="H18" s="323"/>
      <c r="I18" s="323"/>
      <c r="J18" s="323" t="s">
        <v>10</v>
      </c>
      <c r="K18" s="323"/>
      <c r="L18" s="323"/>
      <c r="M18" s="323"/>
      <c r="N18" s="323"/>
      <c r="O18" s="323"/>
      <c r="P18" s="321"/>
      <c r="Q18" s="321"/>
      <c r="R18" s="321"/>
      <c r="S18" s="321"/>
      <c r="T18" s="321"/>
      <c r="U18" s="321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0"/>
      <c r="B19" s="321"/>
      <c r="C19" s="321"/>
      <c r="D19" s="320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234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21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7" t="s">
        <v>154</v>
      </c>
      <c r="B22" s="298"/>
      <c r="C22" s="299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838</v>
      </c>
    </row>
    <row r="2" spans="1:45" ht="18.75" x14ac:dyDescent="0.3">
      <c r="J2" s="191"/>
      <c r="K2" s="356"/>
      <c r="L2" s="356"/>
      <c r="M2" s="356"/>
      <c r="N2" s="35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872</v>
      </c>
    </row>
    <row r="4" spans="1:45" s="8" customFormat="1" ht="18.75" x14ac:dyDescent="0.3">
      <c r="A4" s="291" t="s">
        <v>865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</row>
    <row r="5" spans="1:45" s="8" customFormat="1" ht="18.75" customHeight="1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4" t="s">
        <v>876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</row>
    <row r="8" spans="1:45" s="5" customFormat="1" ht="15.75" x14ac:dyDescent="0.25">
      <c r="A8" s="287" t="s">
        <v>883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</row>
    <row r="11" spans="1:45" s="5" customFormat="1" ht="18.75" x14ac:dyDescent="0.3">
      <c r="AA11" s="29"/>
    </row>
    <row r="12" spans="1:45" s="5" customFormat="1" ht="18.75" x14ac:dyDescent="0.25">
      <c r="A12" s="280" t="s">
        <v>55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  <c r="AN12" s="280"/>
      <c r="AO12" s="280"/>
      <c r="AP12" s="280"/>
      <c r="AQ12" s="280"/>
      <c r="AR12" s="280"/>
      <c r="AS12" s="280"/>
    </row>
    <row r="13" spans="1:45" s="5" customFormat="1" ht="15.75" x14ac:dyDescent="0.25">
      <c r="A13" s="287" t="s">
        <v>882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  <c r="AD13" s="287"/>
      <c r="AE13" s="287"/>
      <c r="AF13" s="287"/>
      <c r="AG13" s="287"/>
      <c r="AH13" s="287"/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</row>
    <row r="14" spans="1:45" s="140" customFormat="1" ht="15.75" customHeight="1" x14ac:dyDescent="0.2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</row>
    <row r="15" spans="1:45" s="141" customFormat="1" ht="63" customHeight="1" x14ac:dyDescent="0.25">
      <c r="A15" s="355" t="s">
        <v>67</v>
      </c>
      <c r="B15" s="353" t="s">
        <v>19</v>
      </c>
      <c r="C15" s="353" t="s">
        <v>5</v>
      </c>
      <c r="D15" s="353" t="s">
        <v>870</v>
      </c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  <c r="AD15" s="353"/>
      <c r="AE15" s="353"/>
      <c r="AF15" s="353"/>
      <c r="AG15" s="353"/>
      <c r="AH15" s="353"/>
      <c r="AI15" s="353"/>
      <c r="AJ15" s="353"/>
      <c r="AK15" s="353"/>
      <c r="AL15" s="353"/>
      <c r="AM15" s="353"/>
      <c r="AN15" s="353"/>
      <c r="AO15" s="353"/>
      <c r="AP15" s="353"/>
      <c r="AQ15" s="353"/>
      <c r="AR15" s="353"/>
      <c r="AS15" s="353"/>
    </row>
    <row r="16" spans="1:45" ht="87.75" customHeight="1" x14ac:dyDescent="0.2">
      <c r="A16" s="355"/>
      <c r="B16" s="353"/>
      <c r="C16" s="353"/>
      <c r="D16" s="353" t="s">
        <v>842</v>
      </c>
      <c r="E16" s="353"/>
      <c r="F16" s="353"/>
      <c r="G16" s="353"/>
      <c r="H16" s="353"/>
      <c r="I16" s="353"/>
      <c r="J16" s="353" t="s">
        <v>843</v>
      </c>
      <c r="K16" s="353"/>
      <c r="L16" s="353"/>
      <c r="M16" s="353"/>
      <c r="N16" s="353"/>
      <c r="O16" s="353"/>
      <c r="P16" s="353" t="s">
        <v>844</v>
      </c>
      <c r="Q16" s="353"/>
      <c r="R16" s="353"/>
      <c r="S16" s="353"/>
      <c r="T16" s="353"/>
      <c r="U16" s="353"/>
      <c r="V16" s="353" t="s">
        <v>845</v>
      </c>
      <c r="W16" s="353"/>
      <c r="X16" s="353"/>
      <c r="Y16" s="353"/>
      <c r="Z16" s="353"/>
      <c r="AA16" s="353"/>
      <c r="AB16" s="353" t="s">
        <v>846</v>
      </c>
      <c r="AC16" s="353"/>
      <c r="AD16" s="353"/>
      <c r="AE16" s="353"/>
      <c r="AF16" s="353"/>
      <c r="AG16" s="353"/>
      <c r="AH16" s="353" t="s">
        <v>847</v>
      </c>
      <c r="AI16" s="353"/>
      <c r="AJ16" s="353"/>
      <c r="AK16" s="353"/>
      <c r="AL16" s="353"/>
      <c r="AM16" s="353"/>
      <c r="AN16" s="353" t="s">
        <v>848</v>
      </c>
      <c r="AO16" s="353"/>
      <c r="AP16" s="353"/>
      <c r="AQ16" s="353"/>
      <c r="AR16" s="353"/>
      <c r="AS16" s="353"/>
    </row>
    <row r="17" spans="1:45" s="142" customFormat="1" ht="108.75" customHeight="1" x14ac:dyDescent="0.2">
      <c r="A17" s="355"/>
      <c r="B17" s="353"/>
      <c r="C17" s="353"/>
      <c r="D17" s="352" t="s">
        <v>849</v>
      </c>
      <c r="E17" s="352"/>
      <c r="F17" s="352" t="s">
        <v>849</v>
      </c>
      <c r="G17" s="352"/>
      <c r="H17" s="352" t="s">
        <v>850</v>
      </c>
      <c r="I17" s="352"/>
      <c r="J17" s="352" t="s">
        <v>849</v>
      </c>
      <c r="K17" s="352"/>
      <c r="L17" s="352" t="s">
        <v>849</v>
      </c>
      <c r="M17" s="352"/>
      <c r="N17" s="352" t="s">
        <v>850</v>
      </c>
      <c r="O17" s="352"/>
      <c r="P17" s="352" t="s">
        <v>849</v>
      </c>
      <c r="Q17" s="352"/>
      <c r="R17" s="352" t="s">
        <v>849</v>
      </c>
      <c r="S17" s="352"/>
      <c r="T17" s="352" t="s">
        <v>850</v>
      </c>
      <c r="U17" s="352"/>
      <c r="V17" s="352" t="s">
        <v>849</v>
      </c>
      <c r="W17" s="352"/>
      <c r="X17" s="352" t="s">
        <v>849</v>
      </c>
      <c r="Y17" s="352"/>
      <c r="Z17" s="352" t="s">
        <v>850</v>
      </c>
      <c r="AA17" s="352"/>
      <c r="AB17" s="352" t="s">
        <v>849</v>
      </c>
      <c r="AC17" s="352"/>
      <c r="AD17" s="352" t="s">
        <v>849</v>
      </c>
      <c r="AE17" s="352"/>
      <c r="AF17" s="352" t="s">
        <v>850</v>
      </c>
      <c r="AG17" s="352"/>
      <c r="AH17" s="352" t="s">
        <v>849</v>
      </c>
      <c r="AI17" s="352"/>
      <c r="AJ17" s="352" t="s">
        <v>849</v>
      </c>
      <c r="AK17" s="352"/>
      <c r="AL17" s="352" t="s">
        <v>850</v>
      </c>
      <c r="AM17" s="352"/>
      <c r="AN17" s="352" t="s">
        <v>849</v>
      </c>
      <c r="AO17" s="352"/>
      <c r="AP17" s="352" t="s">
        <v>849</v>
      </c>
      <c r="AQ17" s="352"/>
      <c r="AR17" s="352" t="s">
        <v>850</v>
      </c>
      <c r="AS17" s="352"/>
    </row>
    <row r="18" spans="1:45" ht="36" customHeight="1" x14ac:dyDescent="0.2">
      <c r="A18" s="355"/>
      <c r="B18" s="353"/>
      <c r="C18" s="353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851</v>
      </c>
      <c r="G19" s="193" t="s">
        <v>852</v>
      </c>
      <c r="H19" s="193" t="s">
        <v>853</v>
      </c>
      <c r="I19" s="193" t="s">
        <v>853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854</v>
      </c>
      <c r="O19" s="193" t="s">
        <v>854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855</v>
      </c>
      <c r="U19" s="193" t="s">
        <v>855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856</v>
      </c>
      <c r="AA19" s="193" t="s">
        <v>856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857</v>
      </c>
      <c r="AG19" s="193" t="s">
        <v>857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858</v>
      </c>
      <c r="AM19" s="193" t="s">
        <v>858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859</v>
      </c>
      <c r="AS19" s="193" t="s">
        <v>859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860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872</v>
      </c>
    </row>
    <row r="4" spans="1:19" s="23" customFormat="1" ht="59.25" customHeight="1" x14ac:dyDescent="0.25">
      <c r="B4" s="350" t="s">
        <v>866</v>
      </c>
      <c r="C4" s="350"/>
      <c r="D4" s="350"/>
      <c r="E4" s="350"/>
      <c r="F4" s="350"/>
      <c r="G4" s="350"/>
      <c r="H4" s="350"/>
      <c r="I4" s="350"/>
      <c r="J4" s="350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4" t="s">
        <v>66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4" t="s">
        <v>869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159"/>
      <c r="O7" s="159"/>
      <c r="P7" s="159"/>
      <c r="Q7" s="159"/>
      <c r="R7" s="159"/>
    </row>
    <row r="8" spans="1:19" s="5" customFormat="1" ht="15.75" customHeight="1" x14ac:dyDescent="0.25">
      <c r="A8" s="351" t="s">
        <v>74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5" t="s">
        <v>21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0" t="s">
        <v>55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19"/>
      <c r="O12" s="169"/>
      <c r="P12" s="169"/>
      <c r="Q12" s="169"/>
      <c r="R12" s="169"/>
    </row>
    <row r="13" spans="1:19" s="5" customFormat="1" x14ac:dyDescent="0.25">
      <c r="A13" s="287" t="s">
        <v>156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5"/>
      <c r="O13" s="25"/>
      <c r="P13" s="25"/>
      <c r="Q13" s="25"/>
      <c r="R13" s="25"/>
    </row>
    <row r="14" spans="1:19" s="17" customFormat="1" x14ac:dyDescent="0.2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</row>
    <row r="15" spans="1:19" s="35" customFormat="1" ht="90" customHeight="1" x14ac:dyDescent="0.2">
      <c r="A15" s="355" t="s">
        <v>67</v>
      </c>
      <c r="B15" s="355" t="s">
        <v>19</v>
      </c>
      <c r="C15" s="355" t="s">
        <v>5</v>
      </c>
      <c r="D15" s="358" t="s">
        <v>840</v>
      </c>
      <c r="E15" s="358" t="s">
        <v>839</v>
      </c>
      <c r="F15" s="358" t="s">
        <v>25</v>
      </c>
      <c r="G15" s="358"/>
      <c r="H15" s="358" t="s">
        <v>235</v>
      </c>
      <c r="I15" s="358"/>
      <c r="J15" s="358" t="s">
        <v>26</v>
      </c>
      <c r="K15" s="358"/>
      <c r="L15" s="358" t="s">
        <v>884</v>
      </c>
      <c r="M15" s="358"/>
    </row>
    <row r="16" spans="1:19" s="35" customFormat="1" ht="43.5" customHeight="1" x14ac:dyDescent="0.2">
      <c r="A16" s="355"/>
      <c r="B16" s="355"/>
      <c r="C16" s="355"/>
      <c r="D16" s="358"/>
      <c r="E16" s="358"/>
      <c r="F16" s="36" t="s">
        <v>237</v>
      </c>
      <c r="G16" s="36" t="s">
        <v>236</v>
      </c>
      <c r="H16" s="36" t="s">
        <v>238</v>
      </c>
      <c r="I16" s="36" t="s">
        <v>239</v>
      </c>
      <c r="J16" s="36" t="s">
        <v>238</v>
      </c>
      <c r="K16" s="36" t="s">
        <v>239</v>
      </c>
      <c r="L16" s="36" t="s">
        <v>238</v>
      </c>
      <c r="M16" s="36" t="s">
        <v>239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0" t="s">
        <v>154</v>
      </c>
      <c r="B20" s="361"/>
      <c r="C20" s="362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7" t="s">
        <v>867</v>
      </c>
      <c r="B21" s="357"/>
      <c r="C21" s="357"/>
      <c r="D21" s="357"/>
      <c r="E21" s="357"/>
      <c r="F21" s="357"/>
      <c r="G21" s="357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861</v>
      </c>
    </row>
    <row r="2" spans="1:8" ht="18.75" x14ac:dyDescent="0.25">
      <c r="H2" s="51" t="s">
        <v>0</v>
      </c>
    </row>
    <row r="3" spans="1:8" ht="18.75" x14ac:dyDescent="0.3">
      <c r="H3" s="29" t="s">
        <v>872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5" t="s">
        <v>903</v>
      </c>
      <c r="B6" s="365"/>
      <c r="C6" s="365"/>
      <c r="D6" s="365"/>
      <c r="E6" s="365"/>
      <c r="F6" s="365"/>
      <c r="G6" s="365"/>
      <c r="H6" s="365"/>
    </row>
    <row r="7" spans="1:8" ht="41.25" customHeight="1" x14ac:dyDescent="0.25">
      <c r="A7" s="366"/>
      <c r="B7" s="366"/>
      <c r="C7" s="366"/>
      <c r="D7" s="366"/>
      <c r="E7" s="366"/>
      <c r="F7" s="366"/>
      <c r="G7" s="366"/>
      <c r="H7" s="366"/>
    </row>
    <row r="9" spans="1:8" ht="18.75" x14ac:dyDescent="0.25">
      <c r="A9" s="367" t="s">
        <v>241</v>
      </c>
      <c r="B9" s="367"/>
    </row>
    <row r="10" spans="1:8" x14ac:dyDescent="0.25">
      <c r="B10" s="52" t="s">
        <v>153</v>
      </c>
    </row>
    <row r="11" spans="1:8" ht="18.75" x14ac:dyDescent="0.25">
      <c r="B11" s="53" t="s">
        <v>242</v>
      </c>
    </row>
    <row r="12" spans="1:8" ht="18.75" x14ac:dyDescent="0.25">
      <c r="A12" s="368" t="s">
        <v>243</v>
      </c>
      <c r="B12" s="368"/>
    </row>
    <row r="13" spans="1:8" ht="18.75" x14ac:dyDescent="0.25">
      <c r="B13" s="53"/>
    </row>
    <row r="14" spans="1:8" ht="18.75" x14ac:dyDescent="0.25">
      <c r="A14" s="369" t="s">
        <v>871</v>
      </c>
      <c r="B14" s="369"/>
    </row>
    <row r="15" spans="1:8" x14ac:dyDescent="0.25">
      <c r="A15" s="370" t="s">
        <v>244</v>
      </c>
      <c r="B15" s="370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3" t="s">
        <v>245</v>
      </c>
      <c r="B18" s="363"/>
      <c r="C18" s="363"/>
      <c r="D18" s="363"/>
      <c r="E18" s="363"/>
      <c r="F18" s="363"/>
      <c r="G18" s="363"/>
      <c r="H18" s="363"/>
    </row>
    <row r="19" spans="1:9" ht="63" customHeight="1" x14ac:dyDescent="0.25">
      <c r="A19" s="375" t="s">
        <v>157</v>
      </c>
      <c r="B19" s="371" t="s">
        <v>158</v>
      </c>
      <c r="C19" s="373" t="s">
        <v>246</v>
      </c>
      <c r="D19" s="378" t="s">
        <v>824</v>
      </c>
      <c r="E19" s="379"/>
      <c r="F19" s="380" t="s">
        <v>841</v>
      </c>
      <c r="G19" s="379"/>
      <c r="H19" s="381" t="s">
        <v>7</v>
      </c>
    </row>
    <row r="20" spans="1:9" ht="38.25" x14ac:dyDescent="0.25">
      <c r="A20" s="376"/>
      <c r="B20" s="372"/>
      <c r="C20" s="374"/>
      <c r="D20" s="201" t="s">
        <v>828</v>
      </c>
      <c r="E20" s="202" t="s">
        <v>10</v>
      </c>
      <c r="F20" s="202" t="s">
        <v>829</v>
      </c>
      <c r="G20" s="201" t="s">
        <v>827</v>
      </c>
      <c r="H20" s="38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825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6" t="s">
        <v>247</v>
      </c>
      <c r="B22" s="387"/>
      <c r="C22" s="387"/>
      <c r="D22" s="387"/>
      <c r="E22" s="387"/>
      <c r="F22" s="387"/>
      <c r="G22" s="387"/>
      <c r="H22" s="388"/>
      <c r="I22" s="50"/>
    </row>
    <row r="23" spans="1:9" s="55" customFormat="1" x14ac:dyDescent="0.25">
      <c r="A23" s="56" t="s">
        <v>159</v>
      </c>
      <c r="B23" s="57" t="s">
        <v>248</v>
      </c>
      <c r="C23" s="58" t="s">
        <v>901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160</v>
      </c>
      <c r="B24" s="63" t="s">
        <v>249</v>
      </c>
      <c r="C24" s="64" t="s">
        <v>901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162</v>
      </c>
      <c r="B25" s="68" t="s">
        <v>250</v>
      </c>
      <c r="C25" s="64" t="s">
        <v>901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175</v>
      </c>
      <c r="B26" s="68" t="s">
        <v>251</v>
      </c>
      <c r="C26" s="64" t="s">
        <v>901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176</v>
      </c>
      <c r="B27" s="68" t="s">
        <v>252</v>
      </c>
      <c r="C27" s="64" t="s">
        <v>901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178</v>
      </c>
      <c r="B28" s="63" t="s">
        <v>253</v>
      </c>
      <c r="C28" s="64" t="s">
        <v>901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201</v>
      </c>
      <c r="B29" s="63" t="s">
        <v>254</v>
      </c>
      <c r="C29" s="64" t="s">
        <v>901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202</v>
      </c>
      <c r="B30" s="63" t="s">
        <v>255</v>
      </c>
      <c r="C30" s="64" t="s">
        <v>901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256</v>
      </c>
      <c r="B31" s="63" t="s">
        <v>257</v>
      </c>
      <c r="C31" s="64" t="s">
        <v>901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258</v>
      </c>
      <c r="B32" s="63" t="s">
        <v>259</v>
      </c>
      <c r="C32" s="64" t="s">
        <v>901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260</v>
      </c>
      <c r="B33" s="63" t="s">
        <v>261</v>
      </c>
      <c r="C33" s="64" t="s">
        <v>901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262</v>
      </c>
      <c r="B34" s="68" t="s">
        <v>263</v>
      </c>
      <c r="C34" s="64" t="s">
        <v>901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264</v>
      </c>
      <c r="B35" s="69" t="s">
        <v>173</v>
      </c>
      <c r="C35" s="64" t="s">
        <v>901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265</v>
      </c>
      <c r="B36" s="69" t="s">
        <v>174</v>
      </c>
      <c r="C36" s="64" t="s">
        <v>901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266</v>
      </c>
      <c r="B37" s="63" t="s">
        <v>267</v>
      </c>
      <c r="C37" s="64" t="s">
        <v>901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206</v>
      </c>
      <c r="B38" s="57" t="s">
        <v>268</v>
      </c>
      <c r="C38" s="64" t="s">
        <v>901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208</v>
      </c>
      <c r="B39" s="63" t="s">
        <v>249</v>
      </c>
      <c r="C39" s="64" t="s">
        <v>901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269</v>
      </c>
      <c r="B40" s="70" t="s">
        <v>250</v>
      </c>
      <c r="C40" s="64" t="s">
        <v>901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270</v>
      </c>
      <c r="B41" s="70" t="s">
        <v>251</v>
      </c>
      <c r="C41" s="64" t="s">
        <v>901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271</v>
      </c>
      <c r="B42" s="70" t="s">
        <v>252</v>
      </c>
      <c r="C42" s="64" t="s">
        <v>901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210</v>
      </c>
      <c r="B43" s="63" t="s">
        <v>253</v>
      </c>
      <c r="C43" s="64" t="s">
        <v>901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212</v>
      </c>
      <c r="B44" s="63" t="s">
        <v>254</v>
      </c>
      <c r="C44" s="64" t="s">
        <v>901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213</v>
      </c>
      <c r="B45" s="63" t="s">
        <v>255</v>
      </c>
      <c r="C45" s="64" t="s">
        <v>901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215</v>
      </c>
      <c r="B46" s="63" t="s">
        <v>257</v>
      </c>
      <c r="C46" s="64" t="s">
        <v>901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225</v>
      </c>
      <c r="B47" s="63" t="s">
        <v>259</v>
      </c>
      <c r="C47" s="64" t="s">
        <v>901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227</v>
      </c>
      <c r="B48" s="63" t="s">
        <v>261</v>
      </c>
      <c r="C48" s="64" t="s">
        <v>901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272</v>
      </c>
      <c r="B49" s="68" t="s">
        <v>263</v>
      </c>
      <c r="C49" s="64" t="s">
        <v>901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273</v>
      </c>
      <c r="B50" s="70" t="s">
        <v>173</v>
      </c>
      <c r="C50" s="64" t="s">
        <v>901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274</v>
      </c>
      <c r="B51" s="70" t="s">
        <v>174</v>
      </c>
      <c r="C51" s="64" t="s">
        <v>901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275</v>
      </c>
      <c r="B52" s="63" t="s">
        <v>267</v>
      </c>
      <c r="C52" s="64" t="s">
        <v>901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276</v>
      </c>
      <c r="B53" s="71" t="s">
        <v>277</v>
      </c>
      <c r="C53" s="64" t="s">
        <v>901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269</v>
      </c>
      <c r="B54" s="70" t="s">
        <v>278</v>
      </c>
      <c r="C54" s="64" t="s">
        <v>901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270</v>
      </c>
      <c r="B55" s="69" t="s">
        <v>279</v>
      </c>
      <c r="C55" s="64" t="s">
        <v>901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280</v>
      </c>
      <c r="B56" s="72" t="s">
        <v>281</v>
      </c>
      <c r="C56" s="64" t="s">
        <v>901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282</v>
      </c>
      <c r="B57" s="73" t="s">
        <v>283</v>
      </c>
      <c r="C57" s="64" t="s">
        <v>901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284</v>
      </c>
      <c r="B58" s="73" t="s">
        <v>285</v>
      </c>
      <c r="C58" s="64" t="s">
        <v>901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286</v>
      </c>
      <c r="B59" s="72" t="s">
        <v>287</v>
      </c>
      <c r="C59" s="64" t="s">
        <v>901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271</v>
      </c>
      <c r="B60" s="69" t="s">
        <v>288</v>
      </c>
      <c r="C60" s="64" t="s">
        <v>901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289</v>
      </c>
      <c r="B61" s="69" t="s">
        <v>290</v>
      </c>
      <c r="C61" s="64" t="s">
        <v>901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291</v>
      </c>
      <c r="B62" s="71" t="s">
        <v>292</v>
      </c>
      <c r="C62" s="64" t="s">
        <v>901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293</v>
      </c>
      <c r="B63" s="70" t="s">
        <v>294</v>
      </c>
      <c r="C63" s="64" t="s">
        <v>901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295</v>
      </c>
      <c r="B64" s="70" t="s">
        <v>296</v>
      </c>
      <c r="C64" s="64" t="s">
        <v>901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297</v>
      </c>
      <c r="B65" s="69" t="s">
        <v>298</v>
      </c>
      <c r="C65" s="64" t="s">
        <v>901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299</v>
      </c>
      <c r="B66" s="69" t="s">
        <v>300</v>
      </c>
      <c r="C66" s="64" t="s">
        <v>901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301</v>
      </c>
      <c r="B67" s="69" t="s">
        <v>302</v>
      </c>
      <c r="C67" s="64" t="s">
        <v>901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303</v>
      </c>
      <c r="B68" s="71" t="s">
        <v>304</v>
      </c>
      <c r="C68" s="64" t="s">
        <v>901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305</v>
      </c>
      <c r="B69" s="71" t="s">
        <v>306</v>
      </c>
      <c r="C69" s="64" t="s">
        <v>901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307</v>
      </c>
      <c r="B70" s="71" t="s">
        <v>308</v>
      </c>
      <c r="C70" s="64" t="s">
        <v>901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217</v>
      </c>
      <c r="B71" s="69" t="s">
        <v>309</v>
      </c>
      <c r="C71" s="64" t="s">
        <v>901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221</v>
      </c>
      <c r="B72" s="69" t="s">
        <v>310</v>
      </c>
      <c r="C72" s="64" t="s">
        <v>901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311</v>
      </c>
      <c r="B73" s="71" t="s">
        <v>312</v>
      </c>
      <c r="C73" s="64" t="s">
        <v>901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313</v>
      </c>
      <c r="B74" s="69" t="s">
        <v>314</v>
      </c>
      <c r="C74" s="64" t="s">
        <v>901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315</v>
      </c>
      <c r="B75" s="69" t="s">
        <v>316</v>
      </c>
      <c r="C75" s="64" t="s">
        <v>901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317</v>
      </c>
      <c r="B76" s="75" t="s">
        <v>318</v>
      </c>
      <c r="C76" s="76" t="s">
        <v>901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319</v>
      </c>
      <c r="B77" s="78" t="s">
        <v>320</v>
      </c>
      <c r="C77" s="58" t="s">
        <v>901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321</v>
      </c>
      <c r="B78" s="69" t="s">
        <v>322</v>
      </c>
      <c r="C78" s="64" t="s">
        <v>901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323</v>
      </c>
      <c r="B79" s="69" t="s">
        <v>324</v>
      </c>
      <c r="C79" s="64" t="s">
        <v>901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325</v>
      </c>
      <c r="B80" s="80" t="s">
        <v>326</v>
      </c>
      <c r="C80" s="81" t="s">
        <v>901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327</v>
      </c>
      <c r="B81" s="57" t="s">
        <v>328</v>
      </c>
      <c r="C81" s="84" t="s">
        <v>901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329</v>
      </c>
      <c r="B82" s="63" t="s">
        <v>249</v>
      </c>
      <c r="C82" s="64" t="s">
        <v>901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330</v>
      </c>
      <c r="B83" s="70" t="s">
        <v>250</v>
      </c>
      <c r="C83" s="64" t="s">
        <v>901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331</v>
      </c>
      <c r="B84" s="70" t="s">
        <v>251</v>
      </c>
      <c r="C84" s="64" t="s">
        <v>901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332</v>
      </c>
      <c r="B85" s="70" t="s">
        <v>252</v>
      </c>
      <c r="C85" s="64" t="s">
        <v>901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333</v>
      </c>
      <c r="B86" s="63" t="s">
        <v>253</v>
      </c>
      <c r="C86" s="64" t="s">
        <v>901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334</v>
      </c>
      <c r="B87" s="63" t="s">
        <v>254</v>
      </c>
      <c r="C87" s="64" t="s">
        <v>901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335</v>
      </c>
      <c r="B88" s="63" t="s">
        <v>255</v>
      </c>
      <c r="C88" s="64" t="s">
        <v>901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336</v>
      </c>
      <c r="B89" s="63" t="s">
        <v>257</v>
      </c>
      <c r="C89" s="64" t="s">
        <v>901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337</v>
      </c>
      <c r="B90" s="63" t="s">
        <v>259</v>
      </c>
      <c r="C90" s="64" t="s">
        <v>901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338</v>
      </c>
      <c r="B91" s="63" t="s">
        <v>261</v>
      </c>
      <c r="C91" s="64" t="s">
        <v>901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339</v>
      </c>
      <c r="B92" s="68" t="s">
        <v>263</v>
      </c>
      <c r="C92" s="64" t="s">
        <v>901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340</v>
      </c>
      <c r="B93" s="70" t="s">
        <v>173</v>
      </c>
      <c r="C93" s="64" t="s">
        <v>901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341</v>
      </c>
      <c r="B94" s="69" t="s">
        <v>174</v>
      </c>
      <c r="C94" s="64" t="s">
        <v>901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342</v>
      </c>
      <c r="B95" s="63" t="s">
        <v>267</v>
      </c>
      <c r="C95" s="64" t="s">
        <v>901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343</v>
      </c>
      <c r="B96" s="86" t="s">
        <v>344</v>
      </c>
      <c r="C96" s="64" t="s">
        <v>901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345</v>
      </c>
      <c r="C97" s="64" t="s">
        <v>901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346</v>
      </c>
      <c r="B98" s="70" t="s">
        <v>347</v>
      </c>
      <c r="C98" s="64" t="s">
        <v>901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348</v>
      </c>
      <c r="B99" s="70" t="s">
        <v>349</v>
      </c>
      <c r="C99" s="64" t="s">
        <v>901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350</v>
      </c>
      <c r="B100" s="70" t="s">
        <v>351</v>
      </c>
      <c r="C100" s="64" t="s">
        <v>901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352</v>
      </c>
      <c r="B101" s="72" t="s">
        <v>353</v>
      </c>
      <c r="C101" s="64" t="s">
        <v>901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354</v>
      </c>
      <c r="B102" s="69" t="s">
        <v>355</v>
      </c>
      <c r="C102" s="64" t="s">
        <v>901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312</v>
      </c>
      <c r="C103" s="64" t="s">
        <v>901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356</v>
      </c>
      <c r="B104" s="69" t="s">
        <v>357</v>
      </c>
      <c r="C104" s="64" t="s">
        <v>901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358</v>
      </c>
      <c r="B105" s="69" t="s">
        <v>359</v>
      </c>
      <c r="C105" s="64" t="s">
        <v>901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360</v>
      </c>
      <c r="B106" s="69" t="s">
        <v>361</v>
      </c>
      <c r="C106" s="64" t="s">
        <v>901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362</v>
      </c>
      <c r="B107" s="72" t="s">
        <v>363</v>
      </c>
      <c r="C107" s="64" t="s">
        <v>901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364</v>
      </c>
      <c r="B108" s="69" t="s">
        <v>365</v>
      </c>
      <c r="C108" s="64" t="s">
        <v>901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366</v>
      </c>
      <c r="B109" s="86" t="s">
        <v>367</v>
      </c>
      <c r="C109" s="64" t="s">
        <v>901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368</v>
      </c>
      <c r="C110" s="64" t="s">
        <v>901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369</v>
      </c>
      <c r="B111" s="70" t="s">
        <v>250</v>
      </c>
      <c r="C111" s="64" t="s">
        <v>901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370</v>
      </c>
      <c r="B112" s="70" t="s">
        <v>251</v>
      </c>
      <c r="C112" s="64" t="s">
        <v>901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371</v>
      </c>
      <c r="B113" s="70" t="s">
        <v>252</v>
      </c>
      <c r="C113" s="64" t="s">
        <v>901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253</v>
      </c>
      <c r="C114" s="64" t="s">
        <v>901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254</v>
      </c>
      <c r="C115" s="64" t="s">
        <v>901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255</v>
      </c>
      <c r="C116" s="64" t="s">
        <v>901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372</v>
      </c>
      <c r="B117" s="63" t="s">
        <v>257</v>
      </c>
      <c r="C117" s="64" t="s">
        <v>901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373</v>
      </c>
      <c r="B118" s="63" t="s">
        <v>259</v>
      </c>
      <c r="C118" s="64" t="s">
        <v>901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374</v>
      </c>
      <c r="B119" s="63" t="s">
        <v>261</v>
      </c>
      <c r="C119" s="64" t="s">
        <v>901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375</v>
      </c>
      <c r="B120" s="68" t="s">
        <v>263</v>
      </c>
      <c r="C120" s="64" t="s">
        <v>901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376</v>
      </c>
      <c r="B121" s="69" t="s">
        <v>173</v>
      </c>
      <c r="C121" s="64" t="s">
        <v>901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377</v>
      </c>
      <c r="B122" s="69" t="s">
        <v>174</v>
      </c>
      <c r="C122" s="64" t="s">
        <v>901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378</v>
      </c>
      <c r="B123" s="63" t="s">
        <v>267</v>
      </c>
      <c r="C123" s="64" t="s">
        <v>901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379</v>
      </c>
      <c r="B124" s="86" t="s">
        <v>380</v>
      </c>
      <c r="C124" s="64" t="s">
        <v>901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249</v>
      </c>
      <c r="C125" s="64" t="s">
        <v>901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381</v>
      </c>
      <c r="B126" s="70" t="s">
        <v>250</v>
      </c>
      <c r="C126" s="64" t="s">
        <v>901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382</v>
      </c>
      <c r="B127" s="70" t="s">
        <v>251</v>
      </c>
      <c r="C127" s="64" t="s">
        <v>901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383</v>
      </c>
      <c r="B128" s="70" t="s">
        <v>252</v>
      </c>
      <c r="C128" s="64" t="s">
        <v>901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384</v>
      </c>
      <c r="C129" s="64" t="s">
        <v>901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385</v>
      </c>
      <c r="C130" s="64" t="s">
        <v>901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386</v>
      </c>
      <c r="C131" s="64" t="s">
        <v>901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387</v>
      </c>
      <c r="B132" s="71" t="s">
        <v>388</v>
      </c>
      <c r="C132" s="64" t="s">
        <v>901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389</v>
      </c>
      <c r="B133" s="71" t="s">
        <v>390</v>
      </c>
      <c r="C133" s="64" t="s">
        <v>901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391</v>
      </c>
      <c r="B134" s="71" t="s">
        <v>392</v>
      </c>
      <c r="C134" s="64" t="s">
        <v>901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393</v>
      </c>
      <c r="B135" s="71" t="s">
        <v>263</v>
      </c>
      <c r="C135" s="64" t="s">
        <v>901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394</v>
      </c>
      <c r="B136" s="69" t="s">
        <v>395</v>
      </c>
      <c r="C136" s="64" t="s">
        <v>901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396</v>
      </c>
      <c r="B137" s="69" t="s">
        <v>174</v>
      </c>
      <c r="C137" s="64" t="s">
        <v>901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397</v>
      </c>
      <c r="B138" s="71" t="s">
        <v>398</v>
      </c>
      <c r="C138" s="64" t="s">
        <v>901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399</v>
      </c>
      <c r="B139" s="86" t="s">
        <v>400</v>
      </c>
      <c r="C139" s="64" t="s">
        <v>901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249</v>
      </c>
      <c r="C140" s="64" t="s">
        <v>901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401</v>
      </c>
      <c r="B141" s="70" t="s">
        <v>250</v>
      </c>
      <c r="C141" s="64" t="s">
        <v>901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402</v>
      </c>
      <c r="B142" s="70" t="s">
        <v>251</v>
      </c>
      <c r="C142" s="64" t="s">
        <v>901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403</v>
      </c>
      <c r="B143" s="70" t="s">
        <v>252</v>
      </c>
      <c r="C143" s="64" t="s">
        <v>901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253</v>
      </c>
      <c r="C144" s="64" t="s">
        <v>901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254</v>
      </c>
      <c r="C145" s="64" t="s">
        <v>901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255</v>
      </c>
      <c r="C146" s="64" t="s">
        <v>901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404</v>
      </c>
      <c r="B147" s="68" t="s">
        <v>257</v>
      </c>
      <c r="C147" s="64" t="s">
        <v>901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405</v>
      </c>
      <c r="B148" s="63" t="s">
        <v>259</v>
      </c>
      <c r="C148" s="64" t="s">
        <v>901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406</v>
      </c>
      <c r="B149" s="63" t="s">
        <v>261</v>
      </c>
      <c r="C149" s="64" t="s">
        <v>901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407</v>
      </c>
      <c r="B150" s="68" t="s">
        <v>263</v>
      </c>
      <c r="C150" s="64" t="s">
        <v>901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408</v>
      </c>
      <c r="B151" s="69" t="s">
        <v>173</v>
      </c>
      <c r="C151" s="64" t="s">
        <v>901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409</v>
      </c>
      <c r="B152" s="69" t="s">
        <v>174</v>
      </c>
      <c r="C152" s="64" t="s">
        <v>901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410</v>
      </c>
      <c r="B153" s="63" t="s">
        <v>267</v>
      </c>
      <c r="C153" s="64" t="s">
        <v>901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411</v>
      </c>
      <c r="B154" s="86" t="s">
        <v>412</v>
      </c>
      <c r="C154" s="64" t="s">
        <v>901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413</v>
      </c>
      <c r="C155" s="64" t="s">
        <v>901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414</v>
      </c>
      <c r="C156" s="64" t="s">
        <v>901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415</v>
      </c>
      <c r="C157" s="64" t="s">
        <v>901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416</v>
      </c>
      <c r="C158" s="81" t="s">
        <v>901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417</v>
      </c>
      <c r="B159" s="57" t="s">
        <v>320</v>
      </c>
      <c r="C159" s="58" t="s">
        <v>418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419</v>
      </c>
      <c r="C160" s="64" t="s">
        <v>901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420</v>
      </c>
      <c r="C161" s="64" t="s">
        <v>901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421</v>
      </c>
      <c r="B162" s="70" t="s">
        <v>422</v>
      </c>
      <c r="C162" s="64" t="s">
        <v>901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423</v>
      </c>
      <c r="C163" s="64" t="s">
        <v>901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424</v>
      </c>
      <c r="B164" s="70" t="s">
        <v>425</v>
      </c>
      <c r="C164" s="64" t="s">
        <v>901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426</v>
      </c>
      <c r="C165" s="81" t="s">
        <v>418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6" t="s">
        <v>427</v>
      </c>
      <c r="B166" s="387"/>
      <c r="C166" s="387"/>
      <c r="D166" s="387"/>
      <c r="E166" s="387"/>
      <c r="F166" s="387"/>
      <c r="G166" s="387"/>
      <c r="H166" s="388"/>
      <c r="I166" s="50"/>
    </row>
    <row r="167" spans="1:9" s="55" customFormat="1" x14ac:dyDescent="0.25">
      <c r="A167" s="83" t="s">
        <v>428</v>
      </c>
      <c r="B167" s="88" t="s">
        <v>429</v>
      </c>
      <c r="C167" s="84" t="s">
        <v>901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249</v>
      </c>
      <c r="C168" s="64" t="s">
        <v>901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430</v>
      </c>
      <c r="B169" s="70" t="s">
        <v>250</v>
      </c>
      <c r="C169" s="64" t="s">
        <v>901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431</v>
      </c>
      <c r="B170" s="70" t="s">
        <v>251</v>
      </c>
      <c r="C170" s="64" t="s">
        <v>901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432</v>
      </c>
      <c r="B171" s="70" t="s">
        <v>252</v>
      </c>
      <c r="C171" s="64" t="s">
        <v>901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253</v>
      </c>
      <c r="C172" s="64" t="s">
        <v>901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254</v>
      </c>
      <c r="C173" s="64" t="s">
        <v>901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255</v>
      </c>
      <c r="C174" s="64" t="s">
        <v>901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433</v>
      </c>
      <c r="B175" s="63" t="s">
        <v>257</v>
      </c>
      <c r="C175" s="64" t="s">
        <v>901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434</v>
      </c>
      <c r="B176" s="63" t="s">
        <v>259</v>
      </c>
      <c r="C176" s="64" t="s">
        <v>901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435</v>
      </c>
      <c r="B177" s="63" t="s">
        <v>261</v>
      </c>
      <c r="C177" s="64" t="s">
        <v>901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436</v>
      </c>
      <c r="B178" s="68" t="s">
        <v>263</v>
      </c>
      <c r="C178" s="64" t="s">
        <v>901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437</v>
      </c>
      <c r="B179" s="69" t="s">
        <v>173</v>
      </c>
      <c r="C179" s="64" t="s">
        <v>901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438</v>
      </c>
      <c r="B180" s="69" t="s">
        <v>174</v>
      </c>
      <c r="C180" s="64" t="s">
        <v>901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439</v>
      </c>
      <c r="B181" s="71" t="s">
        <v>440</v>
      </c>
      <c r="C181" s="64" t="s">
        <v>901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441</v>
      </c>
      <c r="B182" s="70" t="s">
        <v>442</v>
      </c>
      <c r="C182" s="64" t="s">
        <v>901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443</v>
      </c>
      <c r="B183" s="70" t="s">
        <v>444</v>
      </c>
      <c r="C183" s="64" t="s">
        <v>901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445</v>
      </c>
      <c r="B184" s="63" t="s">
        <v>267</v>
      </c>
      <c r="C184" s="64" t="s">
        <v>901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446</v>
      </c>
      <c r="B185" s="86" t="s">
        <v>447</v>
      </c>
      <c r="C185" s="64" t="s">
        <v>901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448</v>
      </c>
      <c r="B186" s="71" t="s">
        <v>449</v>
      </c>
      <c r="C186" s="64" t="s">
        <v>901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450</v>
      </c>
      <c r="B187" s="71" t="s">
        <v>451</v>
      </c>
      <c r="C187" s="64" t="s">
        <v>901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452</v>
      </c>
      <c r="B188" s="70" t="s">
        <v>453</v>
      </c>
      <c r="C188" s="64" t="s">
        <v>901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454</v>
      </c>
      <c r="B189" s="70" t="s">
        <v>455</v>
      </c>
      <c r="C189" s="64" t="s">
        <v>901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456</v>
      </c>
      <c r="B190" s="70" t="s">
        <v>457</v>
      </c>
      <c r="C190" s="64" t="s">
        <v>901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458</v>
      </c>
      <c r="B191" s="71" t="s">
        <v>459</v>
      </c>
      <c r="C191" s="64" t="s">
        <v>901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460</v>
      </c>
      <c r="B192" s="71" t="s">
        <v>461</v>
      </c>
      <c r="C192" s="64" t="s">
        <v>901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462</v>
      </c>
      <c r="B193" s="71" t="s">
        <v>463</v>
      </c>
      <c r="C193" s="64" t="s">
        <v>901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464</v>
      </c>
      <c r="B194" s="71" t="s">
        <v>465</v>
      </c>
      <c r="C194" s="64" t="s">
        <v>901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466</v>
      </c>
      <c r="B195" s="71" t="s">
        <v>467</v>
      </c>
      <c r="C195" s="64" t="s">
        <v>901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468</v>
      </c>
      <c r="B196" s="71" t="s">
        <v>469</v>
      </c>
      <c r="C196" s="64" t="s">
        <v>901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470</v>
      </c>
      <c r="B197" s="70" t="s">
        <v>471</v>
      </c>
      <c r="C197" s="64" t="s">
        <v>901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472</v>
      </c>
      <c r="B198" s="71" t="s">
        <v>473</v>
      </c>
      <c r="C198" s="64" t="s">
        <v>901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474</v>
      </c>
      <c r="B199" s="71" t="s">
        <v>475</v>
      </c>
      <c r="C199" s="64" t="s">
        <v>901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476</v>
      </c>
      <c r="B200" s="71" t="s">
        <v>477</v>
      </c>
      <c r="C200" s="64" t="s">
        <v>901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478</v>
      </c>
      <c r="B201" s="71" t="s">
        <v>479</v>
      </c>
      <c r="C201" s="64" t="s">
        <v>901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480</v>
      </c>
      <c r="B202" s="71" t="s">
        <v>481</v>
      </c>
      <c r="C202" s="64" t="s">
        <v>901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482</v>
      </c>
      <c r="B203" s="86" t="s">
        <v>483</v>
      </c>
      <c r="C203" s="64" t="s">
        <v>901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484</v>
      </c>
      <c r="B204" s="71" t="s">
        <v>485</v>
      </c>
      <c r="C204" s="64" t="s">
        <v>901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486</v>
      </c>
      <c r="B205" s="71" t="s">
        <v>487</v>
      </c>
      <c r="C205" s="64" t="s">
        <v>901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488</v>
      </c>
      <c r="B206" s="70" t="s">
        <v>489</v>
      </c>
      <c r="C206" s="64" t="s">
        <v>901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490</v>
      </c>
      <c r="B207" s="72" t="s">
        <v>218</v>
      </c>
      <c r="C207" s="64" t="s">
        <v>901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491</v>
      </c>
      <c r="B208" s="72" t="s">
        <v>222</v>
      </c>
      <c r="C208" s="64" t="s">
        <v>901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492</v>
      </c>
      <c r="B209" s="71" t="s">
        <v>493</v>
      </c>
      <c r="C209" s="64" t="s">
        <v>901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494</v>
      </c>
      <c r="B210" s="86" t="s">
        <v>495</v>
      </c>
      <c r="C210" s="64" t="s">
        <v>901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496</v>
      </c>
      <c r="B211" s="71" t="s">
        <v>497</v>
      </c>
      <c r="C211" s="64" t="s">
        <v>901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498</v>
      </c>
      <c r="B212" s="70" t="s">
        <v>499</v>
      </c>
      <c r="C212" s="64" t="s">
        <v>901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500</v>
      </c>
      <c r="B213" s="70" t="s">
        <v>501</v>
      </c>
      <c r="C213" s="64" t="s">
        <v>901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502</v>
      </c>
      <c r="B214" s="70" t="s">
        <v>503</v>
      </c>
      <c r="C214" s="64" t="s">
        <v>901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504</v>
      </c>
      <c r="B215" s="70" t="s">
        <v>505</v>
      </c>
      <c r="C215" s="64" t="s">
        <v>901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506</v>
      </c>
      <c r="B216" s="70" t="s">
        <v>507</v>
      </c>
      <c r="C216" s="64" t="s">
        <v>901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508</v>
      </c>
      <c r="B217" s="70" t="s">
        <v>509</v>
      </c>
      <c r="C217" s="64" t="s">
        <v>901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510</v>
      </c>
      <c r="B218" s="71" t="s">
        <v>511</v>
      </c>
      <c r="C218" s="64" t="s">
        <v>901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512</v>
      </c>
      <c r="B219" s="71" t="s">
        <v>513</v>
      </c>
      <c r="C219" s="64" t="s">
        <v>901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514</v>
      </c>
      <c r="B220" s="71" t="s">
        <v>320</v>
      </c>
      <c r="C220" s="64" t="s">
        <v>418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515</v>
      </c>
      <c r="B221" s="71" t="s">
        <v>516</v>
      </c>
      <c r="C221" s="64" t="s">
        <v>901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517</v>
      </c>
      <c r="B222" s="86" t="s">
        <v>518</v>
      </c>
      <c r="C222" s="64" t="s">
        <v>901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519</v>
      </c>
      <c r="B223" s="71" t="s">
        <v>520</v>
      </c>
      <c r="C223" s="64" t="s">
        <v>901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521</v>
      </c>
      <c r="B224" s="71" t="s">
        <v>522</v>
      </c>
      <c r="C224" s="64" t="s">
        <v>901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523</v>
      </c>
      <c r="B225" s="70" t="s">
        <v>524</v>
      </c>
      <c r="C225" s="64" t="s">
        <v>901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525</v>
      </c>
      <c r="B226" s="70" t="s">
        <v>526</v>
      </c>
      <c r="C226" s="64" t="s">
        <v>901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527</v>
      </c>
      <c r="B227" s="70" t="s">
        <v>528</v>
      </c>
      <c r="C227" s="64" t="s">
        <v>901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529</v>
      </c>
      <c r="B228" s="71" t="s">
        <v>530</v>
      </c>
      <c r="C228" s="64" t="s">
        <v>901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531</v>
      </c>
      <c r="B229" s="71" t="s">
        <v>532</v>
      </c>
      <c r="C229" s="64" t="s">
        <v>901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533</v>
      </c>
      <c r="B230" s="70" t="s">
        <v>534</v>
      </c>
      <c r="C230" s="64" t="s">
        <v>901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535</v>
      </c>
      <c r="B231" s="70" t="s">
        <v>536</v>
      </c>
      <c r="C231" s="64" t="s">
        <v>901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537</v>
      </c>
      <c r="B232" s="71" t="s">
        <v>538</v>
      </c>
      <c r="C232" s="64" t="s">
        <v>901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539</v>
      </c>
      <c r="B233" s="71" t="s">
        <v>540</v>
      </c>
      <c r="C233" s="64" t="s">
        <v>901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541</v>
      </c>
      <c r="B234" s="71" t="s">
        <v>542</v>
      </c>
      <c r="C234" s="64" t="s">
        <v>901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543</v>
      </c>
      <c r="B235" s="86" t="s">
        <v>544</v>
      </c>
      <c r="C235" s="64" t="s">
        <v>901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545</v>
      </c>
      <c r="B236" s="71" t="s">
        <v>546</v>
      </c>
      <c r="C236" s="64" t="s">
        <v>901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547</v>
      </c>
      <c r="B237" s="70" t="s">
        <v>524</v>
      </c>
      <c r="C237" s="64" t="s">
        <v>901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548</v>
      </c>
      <c r="B238" s="70" t="s">
        <v>526</v>
      </c>
      <c r="C238" s="64" t="s">
        <v>901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549</v>
      </c>
      <c r="B239" s="70" t="s">
        <v>528</v>
      </c>
      <c r="C239" s="64" t="s">
        <v>901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550</v>
      </c>
      <c r="B240" s="71" t="s">
        <v>415</v>
      </c>
      <c r="C240" s="64" t="s">
        <v>901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551</v>
      </c>
      <c r="B241" s="71" t="s">
        <v>552</v>
      </c>
      <c r="C241" s="64" t="s">
        <v>901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553</v>
      </c>
      <c r="B242" s="86" t="s">
        <v>554</v>
      </c>
      <c r="C242" s="64" t="s">
        <v>901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555</v>
      </c>
      <c r="B243" s="86" t="s">
        <v>556</v>
      </c>
      <c r="C243" s="64" t="s">
        <v>901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557</v>
      </c>
      <c r="B244" s="71" t="s">
        <v>558</v>
      </c>
      <c r="C244" s="64" t="s">
        <v>901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559</v>
      </c>
      <c r="B245" s="71" t="s">
        <v>560</v>
      </c>
      <c r="C245" s="64" t="s">
        <v>901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561</v>
      </c>
      <c r="B246" s="86" t="s">
        <v>562</v>
      </c>
      <c r="C246" s="64" t="s">
        <v>901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563</v>
      </c>
      <c r="B247" s="71" t="s">
        <v>564</v>
      </c>
      <c r="C247" s="64" t="s">
        <v>901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565</v>
      </c>
      <c r="B248" s="71" t="s">
        <v>566</v>
      </c>
      <c r="C248" s="64" t="s">
        <v>901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567</v>
      </c>
      <c r="B249" s="86" t="s">
        <v>568</v>
      </c>
      <c r="C249" s="64" t="s">
        <v>901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569</v>
      </c>
      <c r="B250" s="86" t="s">
        <v>570</v>
      </c>
      <c r="C250" s="64" t="s">
        <v>901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571</v>
      </c>
      <c r="B251" s="86" t="s">
        <v>572</v>
      </c>
      <c r="C251" s="64" t="s">
        <v>901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573</v>
      </c>
      <c r="B252" s="89" t="s">
        <v>574</v>
      </c>
      <c r="C252" s="76" t="s">
        <v>901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575</v>
      </c>
      <c r="B253" s="57" t="s">
        <v>320</v>
      </c>
      <c r="C253" s="58" t="s">
        <v>418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576</v>
      </c>
      <c r="B254" s="71" t="s">
        <v>577</v>
      </c>
      <c r="C254" s="64" t="s">
        <v>901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578</v>
      </c>
      <c r="B255" s="70" t="s">
        <v>579</v>
      </c>
      <c r="C255" s="64" t="s">
        <v>901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580</v>
      </c>
      <c r="B256" s="72" t="s">
        <v>581</v>
      </c>
      <c r="C256" s="64" t="s">
        <v>901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582</v>
      </c>
      <c r="B257" s="72" t="s">
        <v>583</v>
      </c>
      <c r="C257" s="64" t="s">
        <v>901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584</v>
      </c>
      <c r="B258" s="73" t="s">
        <v>581</v>
      </c>
      <c r="C258" s="64" t="s">
        <v>901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585</v>
      </c>
      <c r="B259" s="72" t="s">
        <v>251</v>
      </c>
      <c r="C259" s="64" t="s">
        <v>901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586</v>
      </c>
      <c r="B260" s="73" t="s">
        <v>581</v>
      </c>
      <c r="C260" s="64" t="s">
        <v>901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587</v>
      </c>
      <c r="B261" s="72" t="s">
        <v>252</v>
      </c>
      <c r="C261" s="64" t="s">
        <v>901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588</v>
      </c>
      <c r="B262" s="73" t="s">
        <v>581</v>
      </c>
      <c r="C262" s="64" t="s">
        <v>901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589</v>
      </c>
      <c r="B263" s="70" t="s">
        <v>590</v>
      </c>
      <c r="C263" s="64" t="s">
        <v>901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591</v>
      </c>
      <c r="B264" s="72" t="s">
        <v>581</v>
      </c>
      <c r="C264" s="64" t="s">
        <v>901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592</v>
      </c>
      <c r="B265" s="69" t="s">
        <v>166</v>
      </c>
      <c r="C265" s="64" t="s">
        <v>901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593</v>
      </c>
      <c r="B266" s="72" t="s">
        <v>581</v>
      </c>
      <c r="C266" s="64" t="s">
        <v>901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594</v>
      </c>
      <c r="B267" s="69" t="s">
        <v>595</v>
      </c>
      <c r="C267" s="64" t="s">
        <v>901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596</v>
      </c>
      <c r="B268" s="72" t="s">
        <v>581</v>
      </c>
      <c r="C268" s="64" t="s">
        <v>901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597</v>
      </c>
      <c r="B269" s="69" t="s">
        <v>598</v>
      </c>
      <c r="C269" s="64" t="s">
        <v>901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599</v>
      </c>
      <c r="B270" s="72" t="s">
        <v>581</v>
      </c>
      <c r="C270" s="64" t="s">
        <v>901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600</v>
      </c>
      <c r="B271" s="69" t="s">
        <v>168</v>
      </c>
      <c r="C271" s="64" t="s">
        <v>901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601</v>
      </c>
      <c r="B272" s="72" t="s">
        <v>581</v>
      </c>
      <c r="C272" s="64" t="s">
        <v>901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600</v>
      </c>
      <c r="B273" s="69" t="s">
        <v>602</v>
      </c>
      <c r="C273" s="64" t="s">
        <v>901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603</v>
      </c>
      <c r="B274" s="72" t="s">
        <v>581</v>
      </c>
      <c r="C274" s="64" t="s">
        <v>901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604</v>
      </c>
      <c r="B275" s="70" t="s">
        <v>605</v>
      </c>
      <c r="C275" s="64" t="s">
        <v>901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606</v>
      </c>
      <c r="B276" s="72" t="s">
        <v>581</v>
      </c>
      <c r="C276" s="64" t="s">
        <v>901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607</v>
      </c>
      <c r="B277" s="72" t="s">
        <v>173</v>
      </c>
      <c r="C277" s="64" t="s">
        <v>901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608</v>
      </c>
      <c r="B278" s="73" t="s">
        <v>581</v>
      </c>
      <c r="C278" s="64" t="s">
        <v>901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609</v>
      </c>
      <c r="B279" s="72" t="s">
        <v>174</v>
      </c>
      <c r="C279" s="64" t="s">
        <v>901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610</v>
      </c>
      <c r="B280" s="73" t="s">
        <v>581</v>
      </c>
      <c r="C280" s="64" t="s">
        <v>901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611</v>
      </c>
      <c r="B281" s="70" t="s">
        <v>612</v>
      </c>
      <c r="C281" s="64" t="s">
        <v>901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613</v>
      </c>
      <c r="B282" s="72" t="s">
        <v>581</v>
      </c>
      <c r="C282" s="64" t="s">
        <v>901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614</v>
      </c>
      <c r="B283" s="71" t="s">
        <v>615</v>
      </c>
      <c r="C283" s="64" t="s">
        <v>901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616</v>
      </c>
      <c r="B284" s="70" t="s">
        <v>617</v>
      </c>
      <c r="C284" s="64" t="s">
        <v>901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618</v>
      </c>
      <c r="B285" s="72" t="s">
        <v>581</v>
      </c>
      <c r="C285" s="64" t="s">
        <v>901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619</v>
      </c>
      <c r="B286" s="70" t="s">
        <v>620</v>
      </c>
      <c r="C286" s="64" t="s">
        <v>901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621</v>
      </c>
      <c r="B287" s="72" t="s">
        <v>453</v>
      </c>
      <c r="C287" s="64" t="s">
        <v>901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622</v>
      </c>
      <c r="B288" s="73" t="s">
        <v>581</v>
      </c>
      <c r="C288" s="64" t="s">
        <v>901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623</v>
      </c>
      <c r="B289" s="72" t="s">
        <v>624</v>
      </c>
      <c r="C289" s="64" t="s">
        <v>901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625</v>
      </c>
      <c r="B290" s="73" t="s">
        <v>581</v>
      </c>
      <c r="C290" s="64" t="s">
        <v>901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626</v>
      </c>
      <c r="B291" s="70" t="s">
        <v>627</v>
      </c>
      <c r="C291" s="64" t="s">
        <v>901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628</v>
      </c>
      <c r="B292" s="72" t="s">
        <v>581</v>
      </c>
      <c r="C292" s="64" t="s">
        <v>901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629</v>
      </c>
      <c r="B293" s="70" t="s">
        <v>630</v>
      </c>
      <c r="C293" s="64" t="s">
        <v>901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631</v>
      </c>
      <c r="B294" s="72" t="s">
        <v>581</v>
      </c>
      <c r="C294" s="64" t="s">
        <v>901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632</v>
      </c>
      <c r="B295" s="70" t="s">
        <v>633</v>
      </c>
      <c r="C295" s="64" t="s">
        <v>901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634</v>
      </c>
      <c r="B296" s="72" t="s">
        <v>581</v>
      </c>
      <c r="C296" s="64" t="s">
        <v>901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635</v>
      </c>
      <c r="B297" s="70" t="s">
        <v>636</v>
      </c>
      <c r="C297" s="64" t="s">
        <v>901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637</v>
      </c>
      <c r="B298" s="72" t="s">
        <v>581</v>
      </c>
      <c r="C298" s="64" t="s">
        <v>901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638</v>
      </c>
      <c r="B299" s="70" t="s">
        <v>639</v>
      </c>
      <c r="C299" s="64" t="s">
        <v>901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640</v>
      </c>
      <c r="B300" s="72" t="s">
        <v>581</v>
      </c>
      <c r="C300" s="64" t="s">
        <v>901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641</v>
      </c>
      <c r="B301" s="70" t="s">
        <v>642</v>
      </c>
      <c r="C301" s="64" t="s">
        <v>901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643</v>
      </c>
      <c r="B302" s="72" t="s">
        <v>581</v>
      </c>
      <c r="C302" s="64" t="s">
        <v>901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644</v>
      </c>
      <c r="B303" s="70" t="s">
        <v>645</v>
      </c>
      <c r="C303" s="64" t="s">
        <v>901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646</v>
      </c>
      <c r="B304" s="72" t="s">
        <v>581</v>
      </c>
      <c r="C304" s="64" t="s">
        <v>901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647</v>
      </c>
      <c r="B305" s="71" t="s">
        <v>648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649</v>
      </c>
      <c r="B306" s="70" t="s">
        <v>650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651</v>
      </c>
      <c r="B307" s="70" t="s">
        <v>652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653</v>
      </c>
      <c r="B308" s="70" t="s">
        <v>654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655</v>
      </c>
      <c r="B309" s="70" t="s">
        <v>656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657</v>
      </c>
      <c r="B310" s="69" t="s">
        <v>658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659</v>
      </c>
      <c r="B311" s="69" t="s">
        <v>660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661</v>
      </c>
      <c r="B312" s="69" t="s">
        <v>662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663</v>
      </c>
      <c r="B313" s="69" t="s">
        <v>664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665</v>
      </c>
      <c r="B314" s="69" t="s">
        <v>666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667</v>
      </c>
      <c r="B315" s="70" t="s">
        <v>668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669</v>
      </c>
      <c r="B316" s="90" t="s">
        <v>173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670</v>
      </c>
      <c r="B317" s="91" t="s">
        <v>174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6" t="s">
        <v>671</v>
      </c>
      <c r="B318" s="387"/>
      <c r="C318" s="387"/>
      <c r="D318" s="387"/>
      <c r="E318" s="387"/>
      <c r="F318" s="387"/>
      <c r="G318" s="387"/>
      <c r="H318" s="388"/>
      <c r="I318" s="50"/>
    </row>
    <row r="319" spans="1:9" ht="31.5" x14ac:dyDescent="0.25">
      <c r="A319" s="83" t="s">
        <v>672</v>
      </c>
      <c r="B319" s="88" t="s">
        <v>673</v>
      </c>
      <c r="C319" s="84" t="s">
        <v>418</v>
      </c>
      <c r="D319" s="217" t="s">
        <v>674</v>
      </c>
      <c r="E319" s="217" t="s">
        <v>674</v>
      </c>
      <c r="F319" s="217"/>
      <c r="G319" s="217" t="s">
        <v>674</v>
      </c>
      <c r="H319" s="218" t="s">
        <v>674</v>
      </c>
    </row>
    <row r="320" spans="1:9" x14ac:dyDescent="0.25">
      <c r="A320" s="62" t="s">
        <v>675</v>
      </c>
      <c r="B320" s="71" t="s">
        <v>676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677</v>
      </c>
      <c r="B321" s="71" t="s">
        <v>678</v>
      </c>
      <c r="C321" s="64" t="s">
        <v>679</v>
      </c>
      <c r="D321" s="65"/>
      <c r="E321" s="209"/>
      <c r="F321" s="209"/>
      <c r="G321" s="209"/>
      <c r="H321" s="208"/>
    </row>
    <row r="322" spans="1:8" x14ac:dyDescent="0.25">
      <c r="A322" s="62" t="s">
        <v>680</v>
      </c>
      <c r="B322" s="71" t="s">
        <v>681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682</v>
      </c>
      <c r="B323" s="71" t="s">
        <v>683</v>
      </c>
      <c r="C323" s="64" t="s">
        <v>679</v>
      </c>
      <c r="D323" s="65"/>
      <c r="E323" s="209"/>
      <c r="F323" s="209"/>
      <c r="G323" s="209"/>
      <c r="H323" s="208"/>
    </row>
    <row r="324" spans="1:8" x14ac:dyDescent="0.25">
      <c r="A324" s="62" t="s">
        <v>684</v>
      </c>
      <c r="B324" s="71" t="s">
        <v>685</v>
      </c>
      <c r="C324" s="64" t="s">
        <v>686</v>
      </c>
      <c r="D324" s="65"/>
      <c r="E324" s="209"/>
      <c r="F324" s="209"/>
      <c r="G324" s="209"/>
      <c r="H324" s="208"/>
    </row>
    <row r="325" spans="1:8" x14ac:dyDescent="0.25">
      <c r="A325" s="62" t="s">
        <v>687</v>
      </c>
      <c r="B325" s="71" t="s">
        <v>688</v>
      </c>
      <c r="C325" s="64" t="s">
        <v>418</v>
      </c>
      <c r="D325" s="219" t="s">
        <v>674</v>
      </c>
      <c r="E325" s="219" t="s">
        <v>674</v>
      </c>
      <c r="F325" s="219"/>
      <c r="G325" s="219" t="s">
        <v>674</v>
      </c>
      <c r="H325" s="220" t="s">
        <v>674</v>
      </c>
    </row>
    <row r="326" spans="1:8" x14ac:dyDescent="0.25">
      <c r="A326" s="62" t="s">
        <v>689</v>
      </c>
      <c r="B326" s="70" t="s">
        <v>690</v>
      </c>
      <c r="C326" s="64" t="s">
        <v>686</v>
      </c>
      <c r="D326" s="65"/>
      <c r="E326" s="209"/>
      <c r="F326" s="209"/>
      <c r="G326" s="209"/>
      <c r="H326" s="208"/>
    </row>
    <row r="327" spans="1:8" x14ac:dyDescent="0.25">
      <c r="A327" s="62" t="s">
        <v>691</v>
      </c>
      <c r="B327" s="70" t="s">
        <v>692</v>
      </c>
      <c r="C327" s="64" t="s">
        <v>693</v>
      </c>
      <c r="D327" s="65"/>
      <c r="E327" s="209"/>
      <c r="F327" s="209"/>
      <c r="G327" s="209"/>
      <c r="H327" s="208"/>
    </row>
    <row r="328" spans="1:8" x14ac:dyDescent="0.25">
      <c r="A328" s="62" t="s">
        <v>694</v>
      </c>
      <c r="B328" s="71" t="s">
        <v>695</v>
      </c>
      <c r="C328" s="64" t="s">
        <v>418</v>
      </c>
      <c r="D328" s="219" t="s">
        <v>674</v>
      </c>
      <c r="E328" s="219" t="s">
        <v>674</v>
      </c>
      <c r="F328" s="219"/>
      <c r="G328" s="219" t="s">
        <v>674</v>
      </c>
      <c r="H328" s="220" t="s">
        <v>674</v>
      </c>
    </row>
    <row r="329" spans="1:8" x14ac:dyDescent="0.25">
      <c r="A329" s="62" t="s">
        <v>696</v>
      </c>
      <c r="B329" s="70" t="s">
        <v>690</v>
      </c>
      <c r="C329" s="64" t="s">
        <v>686</v>
      </c>
      <c r="D329" s="65"/>
      <c r="E329" s="209"/>
      <c r="F329" s="209"/>
      <c r="G329" s="209"/>
      <c r="H329" s="208"/>
    </row>
    <row r="330" spans="1:8" x14ac:dyDescent="0.25">
      <c r="A330" s="62" t="s">
        <v>697</v>
      </c>
      <c r="B330" s="70" t="s">
        <v>698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699</v>
      </c>
      <c r="B331" s="70" t="s">
        <v>692</v>
      </c>
      <c r="C331" s="64" t="s">
        <v>693</v>
      </c>
      <c r="D331" s="65"/>
      <c r="E331" s="209"/>
      <c r="F331" s="209"/>
      <c r="G331" s="209"/>
      <c r="H331" s="208"/>
    </row>
    <row r="332" spans="1:8" x14ac:dyDescent="0.25">
      <c r="A332" s="62" t="s">
        <v>700</v>
      </c>
      <c r="B332" s="71" t="s">
        <v>701</v>
      </c>
      <c r="C332" s="64" t="s">
        <v>418</v>
      </c>
      <c r="D332" s="219" t="s">
        <v>674</v>
      </c>
      <c r="E332" s="219" t="s">
        <v>674</v>
      </c>
      <c r="F332" s="219"/>
      <c r="G332" s="219" t="s">
        <v>674</v>
      </c>
      <c r="H332" s="220" t="s">
        <v>674</v>
      </c>
    </row>
    <row r="333" spans="1:8" x14ac:dyDescent="0.25">
      <c r="A333" s="62" t="s">
        <v>702</v>
      </c>
      <c r="B333" s="70" t="s">
        <v>690</v>
      </c>
      <c r="C333" s="64" t="s">
        <v>686</v>
      </c>
      <c r="D333" s="65"/>
      <c r="E333" s="209"/>
      <c r="F333" s="209"/>
      <c r="G333" s="209"/>
      <c r="H333" s="208"/>
    </row>
    <row r="334" spans="1:8" x14ac:dyDescent="0.25">
      <c r="A334" s="62" t="s">
        <v>703</v>
      </c>
      <c r="B334" s="70" t="s">
        <v>692</v>
      </c>
      <c r="C334" s="64" t="s">
        <v>693</v>
      </c>
      <c r="D334" s="65"/>
      <c r="E334" s="209"/>
      <c r="F334" s="209"/>
      <c r="G334" s="209"/>
      <c r="H334" s="208"/>
    </row>
    <row r="335" spans="1:8" x14ac:dyDescent="0.25">
      <c r="A335" s="62" t="s">
        <v>704</v>
      </c>
      <c r="B335" s="71" t="s">
        <v>705</v>
      </c>
      <c r="C335" s="64" t="s">
        <v>418</v>
      </c>
      <c r="D335" s="219" t="s">
        <v>674</v>
      </c>
      <c r="E335" s="219" t="s">
        <v>674</v>
      </c>
      <c r="F335" s="219"/>
      <c r="G335" s="219" t="s">
        <v>674</v>
      </c>
      <c r="H335" s="220" t="s">
        <v>674</v>
      </c>
    </row>
    <row r="336" spans="1:8" x14ac:dyDescent="0.25">
      <c r="A336" s="62" t="s">
        <v>706</v>
      </c>
      <c r="B336" s="70" t="s">
        <v>690</v>
      </c>
      <c r="C336" s="64" t="s">
        <v>686</v>
      </c>
      <c r="D336" s="65"/>
      <c r="E336" s="209"/>
      <c r="F336" s="209"/>
      <c r="G336" s="209"/>
      <c r="H336" s="208"/>
    </row>
    <row r="337" spans="1:8" x14ac:dyDescent="0.25">
      <c r="A337" s="62" t="s">
        <v>707</v>
      </c>
      <c r="B337" s="70" t="s">
        <v>698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708</v>
      </c>
      <c r="B338" s="70" t="s">
        <v>692</v>
      </c>
      <c r="C338" s="64" t="s">
        <v>693</v>
      </c>
      <c r="D338" s="65"/>
      <c r="E338" s="209"/>
      <c r="F338" s="209"/>
      <c r="G338" s="209"/>
      <c r="H338" s="208"/>
    </row>
    <row r="339" spans="1:8" x14ac:dyDescent="0.25">
      <c r="A339" s="83" t="s">
        <v>709</v>
      </c>
      <c r="B339" s="88" t="s">
        <v>710</v>
      </c>
      <c r="C339" s="84" t="s">
        <v>418</v>
      </c>
      <c r="D339" s="219" t="s">
        <v>674</v>
      </c>
      <c r="E339" s="219" t="s">
        <v>674</v>
      </c>
      <c r="F339" s="217"/>
      <c r="G339" s="217" t="s">
        <v>674</v>
      </c>
      <c r="H339" s="218" t="s">
        <v>674</v>
      </c>
    </row>
    <row r="340" spans="1:8" x14ac:dyDescent="0.25">
      <c r="A340" s="62" t="s">
        <v>711</v>
      </c>
      <c r="B340" s="71" t="s">
        <v>712</v>
      </c>
      <c r="C340" s="64" t="s">
        <v>686</v>
      </c>
      <c r="D340" s="65"/>
      <c r="E340" s="209"/>
      <c r="F340" s="209"/>
      <c r="G340" s="209"/>
      <c r="H340" s="208"/>
    </row>
    <row r="341" spans="1:8" ht="31.5" x14ac:dyDescent="0.25">
      <c r="A341" s="62" t="s">
        <v>713</v>
      </c>
      <c r="B341" s="70" t="s">
        <v>714</v>
      </c>
      <c r="C341" s="64" t="s">
        <v>686</v>
      </c>
      <c r="D341" s="65"/>
      <c r="E341" s="209"/>
      <c r="F341" s="209"/>
      <c r="G341" s="209"/>
      <c r="H341" s="208"/>
    </row>
    <row r="342" spans="1:8" x14ac:dyDescent="0.25">
      <c r="A342" s="62" t="s">
        <v>715</v>
      </c>
      <c r="B342" s="90" t="s">
        <v>716</v>
      </c>
      <c r="C342" s="64" t="s">
        <v>686</v>
      </c>
      <c r="D342" s="65"/>
      <c r="E342" s="209"/>
      <c r="F342" s="209"/>
      <c r="G342" s="209"/>
      <c r="H342" s="208"/>
    </row>
    <row r="343" spans="1:8" x14ac:dyDescent="0.25">
      <c r="A343" s="62" t="s">
        <v>717</v>
      </c>
      <c r="B343" s="90" t="s">
        <v>718</v>
      </c>
      <c r="C343" s="64" t="s">
        <v>686</v>
      </c>
      <c r="D343" s="65"/>
      <c r="E343" s="209"/>
      <c r="F343" s="209"/>
      <c r="G343" s="209"/>
      <c r="H343" s="208"/>
    </row>
    <row r="344" spans="1:8" x14ac:dyDescent="0.25">
      <c r="A344" s="62" t="s">
        <v>719</v>
      </c>
      <c r="B344" s="71" t="s">
        <v>720</v>
      </c>
      <c r="C344" s="64" t="s">
        <v>686</v>
      </c>
      <c r="D344" s="65"/>
      <c r="E344" s="209"/>
      <c r="F344" s="209"/>
      <c r="G344" s="209"/>
      <c r="H344" s="208"/>
    </row>
    <row r="345" spans="1:8" x14ac:dyDescent="0.25">
      <c r="A345" s="62" t="s">
        <v>721</v>
      </c>
      <c r="B345" s="71" t="s">
        <v>722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723</v>
      </c>
      <c r="B346" s="70" t="s">
        <v>724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725</v>
      </c>
      <c r="B347" s="90" t="s">
        <v>716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726</v>
      </c>
      <c r="B348" s="90" t="s">
        <v>718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727</v>
      </c>
      <c r="B349" s="71" t="s">
        <v>728</v>
      </c>
      <c r="C349" s="64" t="s">
        <v>729</v>
      </c>
      <c r="D349" s="65"/>
      <c r="E349" s="209"/>
      <c r="F349" s="209"/>
      <c r="G349" s="209"/>
      <c r="H349" s="208"/>
    </row>
    <row r="350" spans="1:8" ht="31.5" x14ac:dyDescent="0.25">
      <c r="A350" s="62" t="s">
        <v>730</v>
      </c>
      <c r="B350" s="71" t="s">
        <v>731</v>
      </c>
      <c r="C350" s="64" t="s">
        <v>901</v>
      </c>
      <c r="D350" s="65"/>
      <c r="E350" s="209"/>
      <c r="F350" s="209"/>
      <c r="G350" s="209"/>
      <c r="H350" s="208"/>
    </row>
    <row r="351" spans="1:8" x14ac:dyDescent="0.25">
      <c r="A351" s="62" t="s">
        <v>732</v>
      </c>
      <c r="B351" s="86" t="s">
        <v>733</v>
      </c>
      <c r="C351" s="64" t="s">
        <v>418</v>
      </c>
      <c r="D351" s="219" t="s">
        <v>674</v>
      </c>
      <c r="E351" s="219" t="s">
        <v>674</v>
      </c>
      <c r="F351" s="219"/>
      <c r="G351" s="219" t="s">
        <v>674</v>
      </c>
      <c r="H351" s="220" t="s">
        <v>674</v>
      </c>
    </row>
    <row r="352" spans="1:8" x14ac:dyDescent="0.25">
      <c r="A352" s="62" t="s">
        <v>734</v>
      </c>
      <c r="B352" s="71" t="s">
        <v>735</v>
      </c>
      <c r="C352" s="64" t="s">
        <v>686</v>
      </c>
      <c r="D352" s="65"/>
      <c r="E352" s="209"/>
      <c r="F352" s="209"/>
      <c r="G352" s="209"/>
      <c r="H352" s="208"/>
    </row>
    <row r="353" spans="1:8" x14ac:dyDescent="0.25">
      <c r="A353" s="62" t="s">
        <v>736</v>
      </c>
      <c r="B353" s="71" t="s">
        <v>737</v>
      </c>
      <c r="C353" s="64" t="s">
        <v>679</v>
      </c>
      <c r="D353" s="65"/>
      <c r="E353" s="209"/>
      <c r="F353" s="209"/>
      <c r="G353" s="209"/>
      <c r="H353" s="208"/>
    </row>
    <row r="354" spans="1:8" ht="47.25" x14ac:dyDescent="0.25">
      <c r="A354" s="62" t="s">
        <v>738</v>
      </c>
      <c r="B354" s="71" t="s">
        <v>739</v>
      </c>
      <c r="C354" s="64" t="s">
        <v>901</v>
      </c>
      <c r="D354" s="65"/>
      <c r="E354" s="209"/>
      <c r="F354" s="209"/>
      <c r="G354" s="209"/>
      <c r="H354" s="208"/>
    </row>
    <row r="355" spans="1:8" ht="31.5" x14ac:dyDescent="0.25">
      <c r="A355" s="62" t="s">
        <v>740</v>
      </c>
      <c r="B355" s="71" t="s">
        <v>741</v>
      </c>
      <c r="C355" s="64" t="s">
        <v>901</v>
      </c>
      <c r="D355" s="65"/>
      <c r="E355" s="209"/>
      <c r="F355" s="209"/>
      <c r="G355" s="209"/>
      <c r="H355" s="208"/>
    </row>
    <row r="356" spans="1:8" x14ac:dyDescent="0.25">
      <c r="A356" s="62" t="s">
        <v>742</v>
      </c>
      <c r="B356" s="86" t="s">
        <v>743</v>
      </c>
      <c r="C356" s="220" t="s">
        <v>418</v>
      </c>
      <c r="D356" s="219" t="s">
        <v>674</v>
      </c>
      <c r="E356" s="219" t="s">
        <v>674</v>
      </c>
      <c r="F356" s="219"/>
      <c r="G356" s="219" t="s">
        <v>674</v>
      </c>
      <c r="H356" s="220" t="s">
        <v>674</v>
      </c>
    </row>
    <row r="357" spans="1:8" x14ac:dyDescent="0.25">
      <c r="A357" s="62" t="s">
        <v>744</v>
      </c>
      <c r="B357" s="71" t="s">
        <v>745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746</v>
      </c>
      <c r="B358" s="70" t="s">
        <v>747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748</v>
      </c>
      <c r="B359" s="70" t="s">
        <v>749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750</v>
      </c>
      <c r="B360" s="70" t="s">
        <v>751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752</v>
      </c>
      <c r="B361" s="71" t="s">
        <v>753</v>
      </c>
      <c r="C361" s="64" t="s">
        <v>686</v>
      </c>
      <c r="D361" s="65"/>
      <c r="E361" s="209"/>
      <c r="F361" s="209"/>
      <c r="G361" s="209"/>
      <c r="H361" s="208"/>
    </row>
    <row r="362" spans="1:8" ht="31.5" x14ac:dyDescent="0.25">
      <c r="A362" s="62" t="s">
        <v>754</v>
      </c>
      <c r="B362" s="70" t="s">
        <v>755</v>
      </c>
      <c r="C362" s="64" t="s">
        <v>686</v>
      </c>
      <c r="D362" s="65"/>
      <c r="E362" s="209"/>
      <c r="F362" s="209"/>
      <c r="G362" s="209"/>
      <c r="H362" s="208"/>
    </row>
    <row r="363" spans="1:8" x14ac:dyDescent="0.25">
      <c r="A363" s="62" t="s">
        <v>756</v>
      </c>
      <c r="B363" s="70" t="s">
        <v>757</v>
      </c>
      <c r="C363" s="64" t="s">
        <v>686</v>
      </c>
      <c r="D363" s="65"/>
      <c r="E363" s="209"/>
      <c r="F363" s="209"/>
      <c r="G363" s="209"/>
      <c r="H363" s="208"/>
    </row>
    <row r="364" spans="1:8" ht="31.5" x14ac:dyDescent="0.25">
      <c r="A364" s="62" t="s">
        <v>758</v>
      </c>
      <c r="B364" s="71" t="s">
        <v>759</v>
      </c>
      <c r="C364" s="64" t="s">
        <v>901</v>
      </c>
      <c r="D364" s="65"/>
      <c r="E364" s="209"/>
      <c r="F364" s="209"/>
      <c r="G364" s="209"/>
      <c r="H364" s="208"/>
    </row>
    <row r="365" spans="1:8" x14ac:dyDescent="0.25">
      <c r="A365" s="62" t="s">
        <v>760</v>
      </c>
      <c r="B365" s="70" t="s">
        <v>761</v>
      </c>
      <c r="C365" s="64" t="s">
        <v>901</v>
      </c>
      <c r="D365" s="77"/>
      <c r="E365" s="209"/>
      <c r="F365" s="210"/>
      <c r="G365" s="210"/>
      <c r="H365" s="211"/>
    </row>
    <row r="366" spans="1:8" x14ac:dyDescent="0.25">
      <c r="A366" s="62" t="s">
        <v>762</v>
      </c>
      <c r="B366" s="70" t="s">
        <v>174</v>
      </c>
      <c r="C366" s="64" t="s">
        <v>901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763</v>
      </c>
      <c r="B367" s="92" t="s">
        <v>764</v>
      </c>
      <c r="C367" s="81" t="s">
        <v>902</v>
      </c>
      <c r="D367" s="82"/>
      <c r="E367" s="213"/>
      <c r="F367" s="213"/>
      <c r="G367" s="213"/>
      <c r="H367" s="93"/>
    </row>
    <row r="368" spans="1:8" x14ac:dyDescent="0.25">
      <c r="A368" s="389" t="s">
        <v>765</v>
      </c>
      <c r="B368" s="390"/>
      <c r="C368" s="390"/>
      <c r="D368" s="390"/>
      <c r="E368" s="390"/>
      <c r="F368" s="390"/>
      <c r="G368" s="390"/>
      <c r="H368" s="391"/>
    </row>
    <row r="369" spans="1:8" ht="16.5" thickBot="1" x14ac:dyDescent="0.3">
      <c r="A369" s="389"/>
      <c r="B369" s="390"/>
      <c r="C369" s="390"/>
      <c r="D369" s="390"/>
      <c r="E369" s="390"/>
      <c r="F369" s="390"/>
      <c r="G369" s="390"/>
      <c r="H369" s="391"/>
    </row>
    <row r="370" spans="1:8" ht="51.75" customHeight="1" x14ac:dyDescent="0.25">
      <c r="A370" s="375" t="s">
        <v>157</v>
      </c>
      <c r="B370" s="371" t="s">
        <v>158</v>
      </c>
      <c r="C370" s="373" t="s">
        <v>246</v>
      </c>
      <c r="D370" s="378" t="s">
        <v>824</v>
      </c>
      <c r="E370" s="379"/>
      <c r="F370" s="380" t="s">
        <v>826</v>
      </c>
      <c r="G370" s="379"/>
      <c r="H370" s="381" t="s">
        <v>7</v>
      </c>
    </row>
    <row r="371" spans="1:8" ht="38.25" x14ac:dyDescent="0.25">
      <c r="A371" s="376"/>
      <c r="B371" s="372"/>
      <c r="C371" s="374"/>
      <c r="D371" s="201" t="s">
        <v>828</v>
      </c>
      <c r="E371" s="202" t="s">
        <v>10</v>
      </c>
      <c r="F371" s="202" t="s">
        <v>829</v>
      </c>
      <c r="G371" s="201" t="s">
        <v>827</v>
      </c>
      <c r="H371" s="38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3" t="s">
        <v>766</v>
      </c>
      <c r="B373" s="384"/>
      <c r="C373" s="84" t="s">
        <v>901</v>
      </c>
      <c r="D373" s="85"/>
      <c r="E373" s="100"/>
      <c r="F373" s="100"/>
      <c r="G373" s="101"/>
      <c r="H373" s="102"/>
    </row>
    <row r="374" spans="1:8" ht="18.75" x14ac:dyDescent="0.25">
      <c r="A374" s="62" t="s">
        <v>159</v>
      </c>
      <c r="B374" s="103" t="s">
        <v>767</v>
      </c>
      <c r="C374" s="64" t="s">
        <v>901</v>
      </c>
      <c r="D374" s="65"/>
      <c r="E374" s="104"/>
      <c r="F374" s="104"/>
      <c r="G374" s="105"/>
      <c r="H374" s="106"/>
    </row>
    <row r="375" spans="1:8" ht="18.75" x14ac:dyDescent="0.25">
      <c r="A375" s="62" t="s">
        <v>160</v>
      </c>
      <c r="B375" s="71" t="s">
        <v>161</v>
      </c>
      <c r="C375" s="64" t="s">
        <v>901</v>
      </c>
      <c r="D375" s="65"/>
      <c r="E375" s="104"/>
      <c r="F375" s="104"/>
      <c r="G375" s="105"/>
      <c r="H375" s="106"/>
    </row>
    <row r="376" spans="1:8" ht="31.5" x14ac:dyDescent="0.25">
      <c r="A376" s="62" t="s">
        <v>162</v>
      </c>
      <c r="B376" s="70" t="s">
        <v>768</v>
      </c>
      <c r="C376" s="64" t="s">
        <v>901</v>
      </c>
      <c r="D376" s="65"/>
      <c r="E376" s="107"/>
      <c r="F376" s="107"/>
      <c r="G376" s="105"/>
      <c r="H376" s="106"/>
    </row>
    <row r="377" spans="1:8" ht="18.75" x14ac:dyDescent="0.25">
      <c r="A377" s="62" t="s">
        <v>163</v>
      </c>
      <c r="B377" s="72" t="s">
        <v>769</v>
      </c>
      <c r="C377" s="64" t="s">
        <v>901</v>
      </c>
      <c r="D377" s="65"/>
      <c r="E377" s="107"/>
      <c r="F377" s="107"/>
      <c r="G377" s="105"/>
      <c r="H377" s="106"/>
    </row>
    <row r="378" spans="1:8" ht="31.5" x14ac:dyDescent="0.25">
      <c r="A378" s="62" t="s">
        <v>770</v>
      </c>
      <c r="B378" s="73" t="s">
        <v>250</v>
      </c>
      <c r="C378" s="64" t="s">
        <v>901</v>
      </c>
      <c r="D378" s="65"/>
      <c r="E378" s="107"/>
      <c r="F378" s="107"/>
      <c r="G378" s="105"/>
      <c r="H378" s="106"/>
    </row>
    <row r="379" spans="1:8" ht="31.5" x14ac:dyDescent="0.25">
      <c r="A379" s="62" t="s">
        <v>771</v>
      </c>
      <c r="B379" s="73" t="s">
        <v>251</v>
      </c>
      <c r="C379" s="64" t="s">
        <v>901</v>
      </c>
      <c r="D379" s="65"/>
      <c r="E379" s="107"/>
      <c r="F379" s="107"/>
      <c r="G379" s="105"/>
      <c r="H379" s="106"/>
    </row>
    <row r="380" spans="1:8" ht="31.5" x14ac:dyDescent="0.25">
      <c r="A380" s="62" t="s">
        <v>772</v>
      </c>
      <c r="B380" s="73" t="s">
        <v>252</v>
      </c>
      <c r="C380" s="64" t="s">
        <v>901</v>
      </c>
      <c r="D380" s="65"/>
      <c r="E380" s="107"/>
      <c r="F380" s="107"/>
      <c r="G380" s="105"/>
      <c r="H380" s="106"/>
    </row>
    <row r="381" spans="1:8" ht="18.75" x14ac:dyDescent="0.25">
      <c r="A381" s="62" t="s">
        <v>165</v>
      </c>
      <c r="B381" s="72" t="s">
        <v>773</v>
      </c>
      <c r="C381" s="64" t="s">
        <v>901</v>
      </c>
      <c r="D381" s="65"/>
      <c r="E381" s="107"/>
      <c r="F381" s="107"/>
      <c r="G381" s="105"/>
      <c r="H381" s="106"/>
    </row>
    <row r="382" spans="1:8" ht="18.75" x14ac:dyDescent="0.25">
      <c r="A382" s="62" t="s">
        <v>167</v>
      </c>
      <c r="B382" s="72" t="s">
        <v>774</v>
      </c>
      <c r="C382" s="64" t="s">
        <v>901</v>
      </c>
      <c r="D382" s="65"/>
      <c r="E382" s="107"/>
      <c r="F382" s="107"/>
      <c r="G382" s="105"/>
      <c r="H382" s="106"/>
    </row>
    <row r="383" spans="1:8" ht="18.75" x14ac:dyDescent="0.25">
      <c r="A383" s="62" t="s">
        <v>169</v>
      </c>
      <c r="B383" s="72" t="s">
        <v>775</v>
      </c>
      <c r="C383" s="64" t="s">
        <v>901</v>
      </c>
      <c r="D383" s="65"/>
      <c r="E383" s="107"/>
      <c r="F383" s="107"/>
      <c r="G383" s="105"/>
      <c r="H383" s="106"/>
    </row>
    <row r="384" spans="1:8" ht="18.75" x14ac:dyDescent="0.25">
      <c r="A384" s="62" t="s">
        <v>170</v>
      </c>
      <c r="B384" s="72" t="s">
        <v>776</v>
      </c>
      <c r="C384" s="64" t="s">
        <v>901</v>
      </c>
      <c r="D384" s="65"/>
      <c r="E384" s="107"/>
      <c r="F384" s="107"/>
      <c r="G384" s="105"/>
      <c r="H384" s="106"/>
    </row>
    <row r="385" spans="1:8" ht="31.5" x14ac:dyDescent="0.25">
      <c r="A385" s="62" t="s">
        <v>777</v>
      </c>
      <c r="B385" s="73" t="s">
        <v>778</v>
      </c>
      <c r="C385" s="64" t="s">
        <v>901</v>
      </c>
      <c r="D385" s="65"/>
      <c r="E385" s="107"/>
      <c r="F385" s="107"/>
      <c r="G385" s="105"/>
      <c r="H385" s="106"/>
    </row>
    <row r="386" spans="1:8" ht="18.75" x14ac:dyDescent="0.25">
      <c r="A386" s="62" t="s">
        <v>779</v>
      </c>
      <c r="B386" s="73" t="s">
        <v>780</v>
      </c>
      <c r="C386" s="64" t="s">
        <v>901</v>
      </c>
      <c r="D386" s="65"/>
      <c r="E386" s="107"/>
      <c r="F386" s="107"/>
      <c r="G386" s="105"/>
      <c r="H386" s="106"/>
    </row>
    <row r="387" spans="1:8" ht="18.75" x14ac:dyDescent="0.25">
      <c r="A387" s="62" t="s">
        <v>781</v>
      </c>
      <c r="B387" s="73" t="s">
        <v>177</v>
      </c>
      <c r="C387" s="64" t="s">
        <v>901</v>
      </c>
      <c r="D387" s="65"/>
      <c r="E387" s="107"/>
      <c r="F387" s="107"/>
      <c r="G387" s="105"/>
      <c r="H387" s="106"/>
    </row>
    <row r="388" spans="1:8" ht="18.75" x14ac:dyDescent="0.25">
      <c r="A388" s="62" t="s">
        <v>782</v>
      </c>
      <c r="B388" s="73" t="s">
        <v>780</v>
      </c>
      <c r="C388" s="64" t="s">
        <v>901</v>
      </c>
      <c r="D388" s="65"/>
      <c r="E388" s="107"/>
      <c r="F388" s="107"/>
      <c r="G388" s="105"/>
      <c r="H388" s="106"/>
    </row>
    <row r="389" spans="1:8" ht="18.75" x14ac:dyDescent="0.25">
      <c r="A389" s="62" t="s">
        <v>171</v>
      </c>
      <c r="B389" s="72" t="s">
        <v>783</v>
      </c>
      <c r="C389" s="64" t="s">
        <v>901</v>
      </c>
      <c r="D389" s="65"/>
      <c r="E389" s="107"/>
      <c r="F389" s="107"/>
      <c r="G389" s="105"/>
      <c r="H389" s="106"/>
    </row>
    <row r="390" spans="1:8" ht="18.75" x14ac:dyDescent="0.25">
      <c r="A390" s="62" t="s">
        <v>172</v>
      </c>
      <c r="B390" s="72" t="s">
        <v>602</v>
      </c>
      <c r="C390" s="64" t="s">
        <v>901</v>
      </c>
      <c r="D390" s="65"/>
      <c r="E390" s="107"/>
      <c r="F390" s="107"/>
      <c r="G390" s="105"/>
      <c r="H390" s="106"/>
    </row>
    <row r="391" spans="1:8" ht="31.5" x14ac:dyDescent="0.25">
      <c r="A391" s="62" t="s">
        <v>784</v>
      </c>
      <c r="B391" s="72" t="s">
        <v>785</v>
      </c>
      <c r="C391" s="64" t="s">
        <v>901</v>
      </c>
      <c r="D391" s="65"/>
      <c r="E391" s="107"/>
      <c r="F391" s="107"/>
      <c r="G391" s="105"/>
      <c r="H391" s="106"/>
    </row>
    <row r="392" spans="1:8" ht="18.75" x14ac:dyDescent="0.25">
      <c r="A392" s="62" t="s">
        <v>786</v>
      </c>
      <c r="B392" s="73" t="s">
        <v>173</v>
      </c>
      <c r="C392" s="64" t="s">
        <v>901</v>
      </c>
      <c r="D392" s="65"/>
      <c r="E392" s="107"/>
      <c r="F392" s="107"/>
      <c r="G392" s="105"/>
      <c r="H392" s="106"/>
    </row>
    <row r="393" spans="1:8" ht="18.75" x14ac:dyDescent="0.25">
      <c r="A393" s="62" t="s">
        <v>787</v>
      </c>
      <c r="B393" s="108" t="s">
        <v>174</v>
      </c>
      <c r="C393" s="64" t="s">
        <v>901</v>
      </c>
      <c r="D393" s="65"/>
      <c r="E393" s="107"/>
      <c r="F393" s="107"/>
      <c r="G393" s="105"/>
      <c r="H393" s="106"/>
    </row>
    <row r="394" spans="1:8" ht="31.5" x14ac:dyDescent="0.25">
      <c r="A394" s="62" t="s">
        <v>175</v>
      </c>
      <c r="B394" s="70" t="s">
        <v>788</v>
      </c>
      <c r="C394" s="64" t="s">
        <v>901</v>
      </c>
      <c r="D394" s="65"/>
      <c r="E394" s="104"/>
      <c r="F394" s="104"/>
      <c r="G394" s="105"/>
      <c r="H394" s="106"/>
    </row>
    <row r="395" spans="1:8" ht="31.5" x14ac:dyDescent="0.25">
      <c r="A395" s="62" t="s">
        <v>789</v>
      </c>
      <c r="B395" s="72" t="s">
        <v>250</v>
      </c>
      <c r="C395" s="64" t="s">
        <v>901</v>
      </c>
      <c r="D395" s="65"/>
      <c r="E395" s="104"/>
      <c r="F395" s="104"/>
      <c r="G395" s="105"/>
      <c r="H395" s="106"/>
    </row>
    <row r="396" spans="1:8" ht="31.5" x14ac:dyDescent="0.25">
      <c r="A396" s="62" t="s">
        <v>790</v>
      </c>
      <c r="B396" s="72" t="s">
        <v>251</v>
      </c>
      <c r="C396" s="64" t="s">
        <v>901</v>
      </c>
      <c r="D396" s="65"/>
      <c r="E396" s="104"/>
      <c r="F396" s="104"/>
      <c r="G396" s="105"/>
      <c r="H396" s="106"/>
    </row>
    <row r="397" spans="1:8" ht="31.5" x14ac:dyDescent="0.25">
      <c r="A397" s="62" t="s">
        <v>791</v>
      </c>
      <c r="B397" s="72" t="s">
        <v>252</v>
      </c>
      <c r="C397" s="64" t="s">
        <v>901</v>
      </c>
      <c r="D397" s="65"/>
      <c r="E397" s="104"/>
      <c r="F397" s="104"/>
      <c r="G397" s="105"/>
      <c r="H397" s="106"/>
    </row>
    <row r="398" spans="1:8" ht="18.75" x14ac:dyDescent="0.25">
      <c r="A398" s="62" t="s">
        <v>176</v>
      </c>
      <c r="B398" s="70" t="s">
        <v>792</v>
      </c>
      <c r="C398" s="64" t="s">
        <v>901</v>
      </c>
      <c r="D398" s="65"/>
      <c r="E398" s="104"/>
      <c r="F398" s="104"/>
      <c r="G398" s="105"/>
      <c r="H398" s="106"/>
    </row>
    <row r="399" spans="1:8" ht="18.75" x14ac:dyDescent="0.25">
      <c r="A399" s="62" t="s">
        <v>178</v>
      </c>
      <c r="B399" s="71" t="s">
        <v>793</v>
      </c>
      <c r="C399" s="64" t="s">
        <v>901</v>
      </c>
      <c r="D399" s="65"/>
      <c r="E399" s="104"/>
      <c r="F399" s="104"/>
      <c r="G399" s="105"/>
      <c r="H399" s="106"/>
    </row>
    <row r="400" spans="1:8" ht="18.75" x14ac:dyDescent="0.25">
      <c r="A400" s="62" t="s">
        <v>179</v>
      </c>
      <c r="B400" s="70" t="s">
        <v>794</v>
      </c>
      <c r="C400" s="64" t="s">
        <v>901</v>
      </c>
      <c r="D400" s="65"/>
      <c r="E400" s="107"/>
      <c r="F400" s="107"/>
      <c r="G400" s="105"/>
      <c r="H400" s="106"/>
    </row>
    <row r="401" spans="1:8" ht="18.75" x14ac:dyDescent="0.25">
      <c r="A401" s="62" t="s">
        <v>180</v>
      </c>
      <c r="B401" s="72" t="s">
        <v>164</v>
      </c>
      <c r="C401" s="64" t="s">
        <v>901</v>
      </c>
      <c r="D401" s="65"/>
      <c r="E401" s="107"/>
      <c r="F401" s="107"/>
      <c r="G401" s="105"/>
      <c r="H401" s="106"/>
    </row>
    <row r="402" spans="1:8" ht="31.5" x14ac:dyDescent="0.25">
      <c r="A402" s="62" t="s">
        <v>795</v>
      </c>
      <c r="B402" s="72" t="s">
        <v>250</v>
      </c>
      <c r="C402" s="64" t="s">
        <v>901</v>
      </c>
      <c r="D402" s="65"/>
      <c r="E402" s="107"/>
      <c r="F402" s="107"/>
      <c r="G402" s="105"/>
      <c r="H402" s="106"/>
    </row>
    <row r="403" spans="1:8" ht="31.5" x14ac:dyDescent="0.25">
      <c r="A403" s="62" t="s">
        <v>796</v>
      </c>
      <c r="B403" s="72" t="s">
        <v>251</v>
      </c>
      <c r="C403" s="64" t="s">
        <v>901</v>
      </c>
      <c r="D403" s="65"/>
      <c r="E403" s="107"/>
      <c r="F403" s="107"/>
      <c r="G403" s="105"/>
      <c r="H403" s="106"/>
    </row>
    <row r="404" spans="1:8" ht="31.5" x14ac:dyDescent="0.25">
      <c r="A404" s="62" t="s">
        <v>797</v>
      </c>
      <c r="B404" s="72" t="s">
        <v>252</v>
      </c>
      <c r="C404" s="64" t="s">
        <v>901</v>
      </c>
      <c r="D404" s="65"/>
      <c r="E404" s="107"/>
      <c r="F404" s="107"/>
      <c r="G404" s="105"/>
      <c r="H404" s="106"/>
    </row>
    <row r="405" spans="1:8" ht="18.75" x14ac:dyDescent="0.25">
      <c r="A405" s="62" t="s">
        <v>181</v>
      </c>
      <c r="B405" s="72" t="s">
        <v>590</v>
      </c>
      <c r="C405" s="64" t="s">
        <v>901</v>
      </c>
      <c r="D405" s="65"/>
      <c r="E405" s="107"/>
      <c r="F405" s="107"/>
      <c r="G405" s="105"/>
      <c r="H405" s="106"/>
    </row>
    <row r="406" spans="1:8" ht="18.75" x14ac:dyDescent="0.25">
      <c r="A406" s="62" t="s">
        <v>182</v>
      </c>
      <c r="B406" s="72" t="s">
        <v>166</v>
      </c>
      <c r="C406" s="64" t="s">
        <v>901</v>
      </c>
      <c r="D406" s="65"/>
      <c r="E406" s="107"/>
      <c r="F406" s="107"/>
      <c r="G406" s="105"/>
      <c r="H406" s="106"/>
    </row>
    <row r="407" spans="1:8" ht="18.75" x14ac:dyDescent="0.25">
      <c r="A407" s="62" t="s">
        <v>183</v>
      </c>
      <c r="B407" s="72" t="s">
        <v>595</v>
      </c>
      <c r="C407" s="64" t="s">
        <v>901</v>
      </c>
      <c r="D407" s="65"/>
      <c r="E407" s="107"/>
      <c r="F407" s="107"/>
      <c r="G407" s="105"/>
      <c r="H407" s="106"/>
    </row>
    <row r="408" spans="1:8" ht="18.75" x14ac:dyDescent="0.25">
      <c r="A408" s="62" t="s">
        <v>184</v>
      </c>
      <c r="B408" s="72" t="s">
        <v>168</v>
      </c>
      <c r="C408" s="64" t="s">
        <v>901</v>
      </c>
      <c r="D408" s="65"/>
      <c r="E408" s="107"/>
      <c r="F408" s="107"/>
      <c r="G408" s="105"/>
      <c r="H408" s="106"/>
    </row>
    <row r="409" spans="1:8" ht="18.75" x14ac:dyDescent="0.25">
      <c r="A409" s="62" t="s">
        <v>185</v>
      </c>
      <c r="B409" s="72" t="s">
        <v>602</v>
      </c>
      <c r="C409" s="64" t="s">
        <v>901</v>
      </c>
      <c r="D409" s="65"/>
      <c r="E409" s="107"/>
      <c r="F409" s="107"/>
      <c r="G409" s="105"/>
      <c r="H409" s="106"/>
    </row>
    <row r="410" spans="1:8" ht="31.5" x14ac:dyDescent="0.25">
      <c r="A410" s="62" t="s">
        <v>186</v>
      </c>
      <c r="B410" s="72" t="s">
        <v>605</v>
      </c>
      <c r="C410" s="64" t="s">
        <v>901</v>
      </c>
      <c r="D410" s="65"/>
      <c r="E410" s="107"/>
      <c r="F410" s="107"/>
      <c r="G410" s="105"/>
      <c r="H410" s="106"/>
    </row>
    <row r="411" spans="1:8" ht="18.75" x14ac:dyDescent="0.25">
      <c r="A411" s="62" t="s">
        <v>187</v>
      </c>
      <c r="B411" s="73" t="s">
        <v>173</v>
      </c>
      <c r="C411" s="64" t="s">
        <v>901</v>
      </c>
      <c r="D411" s="65"/>
      <c r="E411" s="107"/>
      <c r="F411" s="107"/>
      <c r="G411" s="105"/>
      <c r="H411" s="106"/>
    </row>
    <row r="412" spans="1:8" ht="18.75" x14ac:dyDescent="0.25">
      <c r="A412" s="62" t="s">
        <v>188</v>
      </c>
      <c r="B412" s="108" t="s">
        <v>174</v>
      </c>
      <c r="C412" s="64" t="s">
        <v>901</v>
      </c>
      <c r="D412" s="65"/>
      <c r="E412" s="107"/>
      <c r="F412" s="107"/>
      <c r="G412" s="105"/>
      <c r="H412" s="106"/>
    </row>
    <row r="413" spans="1:8" ht="18.75" x14ac:dyDescent="0.25">
      <c r="A413" s="62" t="s">
        <v>189</v>
      </c>
      <c r="B413" s="70" t="s">
        <v>798</v>
      </c>
      <c r="C413" s="64" t="s">
        <v>901</v>
      </c>
      <c r="D413" s="65"/>
      <c r="E413" s="104"/>
      <c r="F413" s="104"/>
      <c r="G413" s="105"/>
      <c r="H413" s="106"/>
    </row>
    <row r="414" spans="1:8" ht="18.75" x14ac:dyDescent="0.25">
      <c r="A414" s="62" t="s">
        <v>190</v>
      </c>
      <c r="B414" s="70" t="s">
        <v>191</v>
      </c>
      <c r="C414" s="64" t="s">
        <v>901</v>
      </c>
      <c r="D414" s="65"/>
      <c r="E414" s="104"/>
      <c r="F414" s="104"/>
      <c r="G414" s="105"/>
      <c r="H414" s="106"/>
    </row>
    <row r="415" spans="1:8" ht="18.75" x14ac:dyDescent="0.25">
      <c r="A415" s="62" t="s">
        <v>192</v>
      </c>
      <c r="B415" s="72" t="s">
        <v>164</v>
      </c>
      <c r="C415" s="64" t="s">
        <v>901</v>
      </c>
      <c r="D415" s="65"/>
      <c r="E415" s="104"/>
      <c r="F415" s="104"/>
      <c r="G415" s="105"/>
      <c r="H415" s="106"/>
    </row>
    <row r="416" spans="1:8" ht="31.5" x14ac:dyDescent="0.25">
      <c r="A416" s="62" t="s">
        <v>799</v>
      </c>
      <c r="B416" s="72" t="s">
        <v>250</v>
      </c>
      <c r="C416" s="64" t="s">
        <v>901</v>
      </c>
      <c r="D416" s="65"/>
      <c r="E416" s="104"/>
      <c r="F416" s="104"/>
      <c r="G416" s="105"/>
      <c r="H416" s="106"/>
    </row>
    <row r="417" spans="1:10" ht="31.5" x14ac:dyDescent="0.25">
      <c r="A417" s="62" t="s">
        <v>800</v>
      </c>
      <c r="B417" s="72" t="s">
        <v>251</v>
      </c>
      <c r="C417" s="64" t="s">
        <v>901</v>
      </c>
      <c r="D417" s="65"/>
      <c r="E417" s="104"/>
      <c r="F417" s="104"/>
      <c r="G417" s="105"/>
      <c r="H417" s="106"/>
    </row>
    <row r="418" spans="1:10" ht="31.5" x14ac:dyDescent="0.25">
      <c r="A418" s="62" t="s">
        <v>801</v>
      </c>
      <c r="B418" s="72" t="s">
        <v>252</v>
      </c>
      <c r="C418" s="64" t="s">
        <v>901</v>
      </c>
      <c r="D418" s="65"/>
      <c r="E418" s="104"/>
      <c r="F418" s="104"/>
      <c r="G418" s="105"/>
      <c r="H418" s="106"/>
    </row>
    <row r="419" spans="1:10" ht="18.75" x14ac:dyDescent="0.25">
      <c r="A419" s="62" t="s">
        <v>193</v>
      </c>
      <c r="B419" s="72" t="s">
        <v>590</v>
      </c>
      <c r="C419" s="64" t="s">
        <v>901</v>
      </c>
      <c r="D419" s="65"/>
      <c r="E419" s="104"/>
      <c r="F419" s="104"/>
      <c r="G419" s="105"/>
      <c r="H419" s="106"/>
    </row>
    <row r="420" spans="1:10" ht="18.75" x14ac:dyDescent="0.25">
      <c r="A420" s="62" t="s">
        <v>194</v>
      </c>
      <c r="B420" s="72" t="s">
        <v>166</v>
      </c>
      <c r="C420" s="64" t="s">
        <v>901</v>
      </c>
      <c r="D420" s="65"/>
      <c r="E420" s="104"/>
      <c r="F420" s="104"/>
      <c r="G420" s="105"/>
      <c r="H420" s="106"/>
    </row>
    <row r="421" spans="1:10" ht="18.75" x14ac:dyDescent="0.25">
      <c r="A421" s="62" t="s">
        <v>195</v>
      </c>
      <c r="B421" s="72" t="s">
        <v>595</v>
      </c>
      <c r="C421" s="64" t="s">
        <v>901</v>
      </c>
      <c r="D421" s="65"/>
      <c r="E421" s="104"/>
      <c r="F421" s="104"/>
      <c r="G421" s="105"/>
      <c r="H421" s="106"/>
    </row>
    <row r="422" spans="1:10" ht="18.75" x14ac:dyDescent="0.25">
      <c r="A422" s="62" t="s">
        <v>196</v>
      </c>
      <c r="B422" s="72" t="s">
        <v>168</v>
      </c>
      <c r="C422" s="64" t="s">
        <v>901</v>
      </c>
      <c r="D422" s="65"/>
      <c r="E422" s="104"/>
      <c r="F422" s="104"/>
      <c r="G422" s="105"/>
      <c r="H422" s="106"/>
    </row>
    <row r="423" spans="1:10" ht="18.75" x14ac:dyDescent="0.25">
      <c r="A423" s="62" t="s">
        <v>197</v>
      </c>
      <c r="B423" s="72" t="s">
        <v>602</v>
      </c>
      <c r="C423" s="64" t="s">
        <v>901</v>
      </c>
      <c r="D423" s="65"/>
      <c r="E423" s="104"/>
      <c r="F423" s="104"/>
      <c r="G423" s="105"/>
      <c r="H423" s="106"/>
    </row>
    <row r="424" spans="1:10" ht="31.5" x14ac:dyDescent="0.25">
      <c r="A424" s="62" t="s">
        <v>198</v>
      </c>
      <c r="B424" s="72" t="s">
        <v>605</v>
      </c>
      <c r="C424" s="64" t="s">
        <v>901</v>
      </c>
      <c r="D424" s="65"/>
      <c r="E424" s="104"/>
      <c r="F424" s="104"/>
      <c r="G424" s="105"/>
      <c r="H424" s="106"/>
    </row>
    <row r="425" spans="1:10" ht="18.75" x14ac:dyDescent="0.25">
      <c r="A425" s="62" t="s">
        <v>199</v>
      </c>
      <c r="B425" s="108" t="s">
        <v>173</v>
      </c>
      <c r="C425" s="64" t="s">
        <v>901</v>
      </c>
      <c r="D425" s="65"/>
      <c r="E425" s="104"/>
      <c r="F425" s="104"/>
      <c r="G425" s="105"/>
      <c r="H425" s="106"/>
    </row>
    <row r="426" spans="1:10" ht="18.75" x14ac:dyDescent="0.25">
      <c r="A426" s="62" t="s">
        <v>200</v>
      </c>
      <c r="B426" s="108" t="s">
        <v>174</v>
      </c>
      <c r="C426" s="64" t="s">
        <v>901</v>
      </c>
      <c r="D426" s="65"/>
      <c r="E426" s="104"/>
      <c r="F426" s="104"/>
      <c r="G426" s="105"/>
      <c r="H426" s="106"/>
    </row>
    <row r="427" spans="1:10" ht="18.75" x14ac:dyDescent="0.25">
      <c r="A427" s="62" t="s">
        <v>201</v>
      </c>
      <c r="B427" s="71" t="s">
        <v>802</v>
      </c>
      <c r="C427" s="64" t="s">
        <v>901</v>
      </c>
      <c r="D427" s="65"/>
      <c r="E427" s="104"/>
      <c r="F427" s="104"/>
      <c r="G427" s="109"/>
      <c r="H427" s="106"/>
    </row>
    <row r="428" spans="1:10" ht="18.75" x14ac:dyDescent="0.25">
      <c r="A428" s="62" t="s">
        <v>202</v>
      </c>
      <c r="B428" s="71" t="s">
        <v>803</v>
      </c>
      <c r="C428" s="64" t="s">
        <v>901</v>
      </c>
      <c r="D428" s="65"/>
      <c r="E428" s="104"/>
      <c r="F428" s="104"/>
      <c r="G428" s="105"/>
      <c r="H428" s="106"/>
    </row>
    <row r="429" spans="1:10" ht="18.75" x14ac:dyDescent="0.3">
      <c r="A429" s="62" t="s">
        <v>203</v>
      </c>
      <c r="B429" s="70" t="s">
        <v>804</v>
      </c>
      <c r="C429" s="64" t="s">
        <v>901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204</v>
      </c>
      <c r="B430" s="70" t="s">
        <v>205</v>
      </c>
      <c r="C430" s="64" t="s">
        <v>901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206</v>
      </c>
      <c r="B431" s="103" t="s">
        <v>207</v>
      </c>
      <c r="C431" s="64" t="s">
        <v>901</v>
      </c>
      <c r="D431" s="65"/>
      <c r="E431" s="104"/>
      <c r="F431" s="104"/>
      <c r="G431" s="105"/>
      <c r="H431" s="106"/>
    </row>
    <row r="432" spans="1:10" ht="18.75" x14ac:dyDescent="0.25">
      <c r="A432" s="62" t="s">
        <v>208</v>
      </c>
      <c r="B432" s="71" t="s">
        <v>209</v>
      </c>
      <c r="C432" s="64" t="s">
        <v>901</v>
      </c>
      <c r="D432" s="65"/>
      <c r="E432" s="104"/>
      <c r="F432" s="104"/>
      <c r="G432" s="105"/>
      <c r="H432" s="106"/>
    </row>
    <row r="433" spans="1:8" ht="18.75" x14ac:dyDescent="0.25">
      <c r="A433" s="62" t="s">
        <v>210</v>
      </c>
      <c r="B433" s="71" t="s">
        <v>211</v>
      </c>
      <c r="C433" s="64" t="s">
        <v>901</v>
      </c>
      <c r="D433" s="65"/>
      <c r="E433" s="104"/>
      <c r="F433" s="104"/>
      <c r="G433" s="105"/>
      <c r="H433" s="106"/>
    </row>
    <row r="434" spans="1:8" ht="18.75" x14ac:dyDescent="0.25">
      <c r="A434" s="62" t="s">
        <v>212</v>
      </c>
      <c r="B434" s="71" t="s">
        <v>805</v>
      </c>
      <c r="C434" s="64" t="s">
        <v>901</v>
      </c>
      <c r="D434" s="65"/>
      <c r="E434" s="104"/>
      <c r="F434" s="104"/>
      <c r="G434" s="105"/>
      <c r="H434" s="106"/>
    </row>
    <row r="435" spans="1:8" ht="18.75" x14ac:dyDescent="0.25">
      <c r="A435" s="62" t="s">
        <v>213</v>
      </c>
      <c r="B435" s="71" t="s">
        <v>214</v>
      </c>
      <c r="C435" s="64" t="s">
        <v>901</v>
      </c>
      <c r="D435" s="65"/>
      <c r="E435" s="104"/>
      <c r="F435" s="104"/>
      <c r="G435" s="105"/>
      <c r="H435" s="106"/>
    </row>
    <row r="436" spans="1:8" ht="18.75" x14ac:dyDescent="0.25">
      <c r="A436" s="62" t="s">
        <v>215</v>
      </c>
      <c r="B436" s="71" t="s">
        <v>216</v>
      </c>
      <c r="C436" s="64" t="s">
        <v>901</v>
      </c>
      <c r="D436" s="65"/>
      <c r="E436" s="104"/>
      <c r="F436" s="104"/>
      <c r="G436" s="105"/>
      <c r="H436" s="106"/>
    </row>
    <row r="437" spans="1:8" ht="18.75" x14ac:dyDescent="0.25">
      <c r="A437" s="62" t="s">
        <v>217</v>
      </c>
      <c r="B437" s="70" t="s">
        <v>218</v>
      </c>
      <c r="C437" s="64" t="s">
        <v>901</v>
      </c>
      <c r="D437" s="65"/>
      <c r="E437" s="104"/>
      <c r="F437" s="104"/>
      <c r="G437" s="105"/>
      <c r="H437" s="106"/>
    </row>
    <row r="438" spans="1:8" ht="31.5" x14ac:dyDescent="0.25">
      <c r="A438" s="62" t="s">
        <v>219</v>
      </c>
      <c r="B438" s="72" t="s">
        <v>220</v>
      </c>
      <c r="C438" s="64" t="s">
        <v>901</v>
      </c>
      <c r="D438" s="65"/>
      <c r="E438" s="113"/>
      <c r="F438" s="113"/>
      <c r="G438" s="105"/>
      <c r="H438" s="106"/>
    </row>
    <row r="439" spans="1:8" ht="18.75" x14ac:dyDescent="0.25">
      <c r="A439" s="62" t="s">
        <v>221</v>
      </c>
      <c r="B439" s="70" t="s">
        <v>222</v>
      </c>
      <c r="C439" s="64" t="s">
        <v>901</v>
      </c>
      <c r="D439" s="65"/>
      <c r="E439" s="113"/>
      <c r="F439" s="113"/>
      <c r="G439" s="105"/>
      <c r="H439" s="106"/>
    </row>
    <row r="440" spans="1:8" ht="31.5" x14ac:dyDescent="0.25">
      <c r="A440" s="62" t="s">
        <v>223</v>
      </c>
      <c r="B440" s="72" t="s">
        <v>224</v>
      </c>
      <c r="C440" s="64" t="s">
        <v>901</v>
      </c>
      <c r="D440" s="65"/>
      <c r="E440" s="113"/>
      <c r="F440" s="113"/>
      <c r="G440" s="105"/>
      <c r="H440" s="106"/>
    </row>
    <row r="441" spans="1:8" ht="18.75" x14ac:dyDescent="0.25">
      <c r="A441" s="62" t="s">
        <v>225</v>
      </c>
      <c r="B441" s="71" t="s">
        <v>226</v>
      </c>
      <c r="C441" s="64" t="s">
        <v>901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227</v>
      </c>
      <c r="B442" s="114" t="s">
        <v>228</v>
      </c>
      <c r="C442" s="76" t="s">
        <v>901</v>
      </c>
      <c r="D442" s="77"/>
      <c r="E442" s="115"/>
      <c r="F442" s="115"/>
      <c r="G442" s="116"/>
      <c r="H442" s="117"/>
    </row>
    <row r="443" spans="1:8" x14ac:dyDescent="0.25">
      <c r="A443" s="56" t="s">
        <v>327</v>
      </c>
      <c r="B443" s="57" t="s">
        <v>320</v>
      </c>
      <c r="C443" s="118" t="s">
        <v>418</v>
      </c>
      <c r="D443" s="119"/>
      <c r="E443" s="120"/>
      <c r="F443" s="120"/>
      <c r="G443" s="121"/>
      <c r="H443" s="122"/>
    </row>
    <row r="444" spans="1:8" ht="47.25" x14ac:dyDescent="0.25">
      <c r="A444" s="123" t="s">
        <v>806</v>
      </c>
      <c r="B444" s="71" t="s">
        <v>807</v>
      </c>
      <c r="C444" s="76" t="s">
        <v>901</v>
      </c>
      <c r="D444" s="77"/>
      <c r="E444" s="124"/>
      <c r="F444" s="124"/>
      <c r="G444" s="125"/>
      <c r="H444" s="126"/>
    </row>
    <row r="445" spans="1:8" x14ac:dyDescent="0.25">
      <c r="A445" s="123" t="s">
        <v>330</v>
      </c>
      <c r="B445" s="70" t="s">
        <v>808</v>
      </c>
      <c r="C445" s="64" t="s">
        <v>901</v>
      </c>
      <c r="D445" s="65"/>
      <c r="E445" s="124"/>
      <c r="F445" s="124"/>
      <c r="G445" s="125"/>
      <c r="H445" s="126"/>
    </row>
    <row r="446" spans="1:8" ht="31.5" x14ac:dyDescent="0.25">
      <c r="A446" s="123" t="s">
        <v>331</v>
      </c>
      <c r="B446" s="70" t="s">
        <v>809</v>
      </c>
      <c r="C446" s="76" t="s">
        <v>901</v>
      </c>
      <c r="D446" s="77"/>
      <c r="E446" s="124"/>
      <c r="F446" s="124"/>
      <c r="G446" s="125"/>
      <c r="H446" s="126"/>
    </row>
    <row r="447" spans="1:8" x14ac:dyDescent="0.25">
      <c r="A447" s="123" t="s">
        <v>332</v>
      </c>
      <c r="B447" s="70" t="s">
        <v>810</v>
      </c>
      <c r="C447" s="76" t="s">
        <v>901</v>
      </c>
      <c r="D447" s="77"/>
      <c r="E447" s="124"/>
      <c r="F447" s="124"/>
      <c r="G447" s="125"/>
      <c r="H447" s="126"/>
    </row>
    <row r="448" spans="1:8" ht="31.5" x14ac:dyDescent="0.25">
      <c r="A448" s="123" t="s">
        <v>333</v>
      </c>
      <c r="B448" s="71" t="s">
        <v>811</v>
      </c>
      <c r="C448" s="94" t="s">
        <v>418</v>
      </c>
      <c r="D448" s="127"/>
      <c r="E448" s="124"/>
      <c r="F448" s="124"/>
      <c r="G448" s="125"/>
      <c r="H448" s="126"/>
    </row>
    <row r="449" spans="1:8" x14ac:dyDescent="0.25">
      <c r="A449" s="123" t="s">
        <v>812</v>
      </c>
      <c r="B449" s="70" t="s">
        <v>813</v>
      </c>
      <c r="C449" s="76" t="s">
        <v>901</v>
      </c>
      <c r="D449" s="77"/>
      <c r="E449" s="124"/>
      <c r="F449" s="124"/>
      <c r="G449" s="125"/>
      <c r="H449" s="126"/>
    </row>
    <row r="450" spans="1:8" x14ac:dyDescent="0.25">
      <c r="A450" s="123" t="s">
        <v>814</v>
      </c>
      <c r="B450" s="70" t="s">
        <v>815</v>
      </c>
      <c r="C450" s="76" t="s">
        <v>901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816</v>
      </c>
      <c r="B451" s="129" t="s">
        <v>817</v>
      </c>
      <c r="C451" s="81" t="s">
        <v>901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818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5" t="s">
        <v>819</v>
      </c>
      <c r="B455" s="385"/>
      <c r="C455" s="385"/>
      <c r="D455" s="385"/>
      <c r="E455" s="385"/>
      <c r="F455" s="385"/>
      <c r="G455" s="385"/>
      <c r="H455" s="385"/>
    </row>
    <row r="456" spans="1:8" x14ac:dyDescent="0.25">
      <c r="A456" s="385" t="s">
        <v>820</v>
      </c>
      <c r="B456" s="385"/>
      <c r="C456" s="385"/>
      <c r="D456" s="385"/>
      <c r="E456" s="385"/>
      <c r="F456" s="385"/>
      <c r="G456" s="385"/>
      <c r="H456" s="385"/>
    </row>
    <row r="457" spans="1:8" x14ac:dyDescent="0.25">
      <c r="A457" s="385" t="s">
        <v>821</v>
      </c>
      <c r="B457" s="385"/>
      <c r="C457" s="385"/>
      <c r="D457" s="385"/>
      <c r="E457" s="385"/>
      <c r="F457" s="385"/>
      <c r="G457" s="385"/>
      <c r="H457" s="385"/>
    </row>
    <row r="458" spans="1:8" ht="26.25" customHeight="1" x14ac:dyDescent="0.25">
      <c r="A458" s="364" t="s">
        <v>822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77" t="s">
        <v>823</v>
      </c>
      <c r="B459" s="377"/>
      <c r="C459" s="377"/>
      <c r="D459" s="377"/>
      <c r="E459" s="377"/>
      <c r="F459" s="377"/>
      <c r="G459" s="377"/>
      <c r="H459" s="37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2018-12-07T08:45:56Z</cp:lastPrinted>
  <dcterms:created xsi:type="dcterms:W3CDTF">2009-07-27T10:10:26Z</dcterms:created>
  <dcterms:modified xsi:type="dcterms:W3CDTF">2020-05-14T06:51:31Z</dcterms:modified>
</cp:coreProperties>
</file>